
<file path=[Content_Types].xml><?xml version="1.0" encoding="utf-8"?>
<Types xmlns="http://schemas.openxmlformats.org/package/2006/content-types">
  <Default Extension="bin" ContentType="application/vnd.openxmlformats-officedocument.spreadsheetml.customProperty"/>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mc:AlternateContent xmlns:mc="http://schemas.openxmlformats.org/markup-compatibility/2006">
    <mc:Choice Requires="x15">
      <x15ac:absPath xmlns:x15ac="http://schemas.microsoft.com/office/spreadsheetml/2010/11/ac" url="C:\Users\SEMARTENSSM\Documents\Övrigt\MSCC\"/>
    </mc:Choice>
  </mc:AlternateContent>
  <bookViews>
    <workbookView xWindow="-12" yWindow="-12" windowWidth="15000" windowHeight="11640" tabRatio="822" firstSheet="1" activeTab="1"/>
  </bookViews>
  <sheets>
    <sheet name="_isisStructSheet" sheetId="2" state="veryHidden" r:id="rId1"/>
    <sheet name="Vagndeklaration" sheetId="1" r:id="rId2"/>
  </sheets>
  <definedNames>
    <definedName name="_xlnm.Print_Area" localSheetId="1">Vagndeklaration!$A$1:$J$72</definedName>
  </definedNames>
  <calcPr calcId="171027"/>
</workbook>
</file>

<file path=xl/calcChain.xml><?xml version="1.0" encoding="utf-8"?>
<calcChain xmlns="http://schemas.openxmlformats.org/spreadsheetml/2006/main">
  <c r="H42" i="1" l="1"/>
  <c r="I19" i="1"/>
  <c r="K26" i="1"/>
  <c r="L26" i="1"/>
  <c r="M26" i="1"/>
  <c r="I27" i="1"/>
  <c r="I30" i="1" s="1"/>
  <c r="O29" i="1"/>
  <c r="I39" i="1"/>
  <c r="G44" i="1"/>
  <c r="I32" i="1" l="1"/>
  <c r="O32" i="1"/>
  <c r="I44" i="1" l="1"/>
  <c r="P26" i="1" s="1"/>
  <c r="I42" i="1"/>
  <c r="H52" i="1"/>
  <c r="K29" i="1"/>
</calcChain>
</file>

<file path=xl/comments1.xml><?xml version="1.0" encoding="utf-8"?>
<comments xmlns="http://schemas.openxmlformats.org/spreadsheetml/2006/main">
  <authors>
    <author>Niklas Falk</author>
  </authors>
  <commentList>
    <comment ref="B21" authorId="0" shapeId="0">
      <text>
        <r>
          <rPr>
            <b/>
            <sz val="14"/>
            <color indexed="81"/>
            <rFont val="Arial"/>
            <family val="2"/>
          </rPr>
          <t>Byt till Modifierad ovan först</t>
        </r>
      </text>
    </comment>
  </commentList>
</comments>
</file>

<file path=xl/sharedStrings.xml><?xml version="1.0" encoding="utf-8"?>
<sst xmlns="http://schemas.openxmlformats.org/spreadsheetml/2006/main" count="113" uniqueCount="104">
  <si>
    <t>Startnummer:</t>
  </si>
  <si>
    <t>Tabeller och värden för uträkningar, kommer ej med vid utskrift och ska ej röras</t>
  </si>
  <si>
    <t>Bilreg nr:</t>
  </si>
  <si>
    <t>Roadsport</t>
  </si>
  <si>
    <t>A</t>
  </si>
  <si>
    <t>B</t>
  </si>
  <si>
    <t>C</t>
  </si>
  <si>
    <t>Fabrikat/Modell:</t>
  </si>
  <si>
    <t>Chassinr:</t>
  </si>
  <si>
    <t>Datum för senaste besiktning hos bilprovning (u.a.):</t>
  </si>
  <si>
    <t>Grundeffekt</t>
  </si>
  <si>
    <t>Mina värden</t>
  </si>
  <si>
    <t xml:space="preserve">A </t>
  </si>
  <si>
    <t>Grundeffekt enligt handlingar</t>
  </si>
  <si>
    <t>Grundeffekt (hkr)</t>
  </si>
  <si>
    <t xml:space="preserve">B </t>
  </si>
  <si>
    <t>Modifierad motor</t>
  </si>
  <si>
    <t>Verklig slagvolym</t>
  </si>
  <si>
    <t>Motortyp</t>
  </si>
  <si>
    <t>Bränslesystem</t>
  </si>
  <si>
    <t>Beräknad Effekt</t>
  </si>
  <si>
    <t>inkl. ev. omborrning etc (cc)</t>
  </si>
  <si>
    <t>JA</t>
  </si>
  <si>
    <t>Modifierad</t>
  </si>
  <si>
    <t>NEJ</t>
  </si>
  <si>
    <t>A: Effekt för ej mod eller för B: högst effekt ej mod./mod. (hkr)</t>
  </si>
  <si>
    <t xml:space="preserve">Tillägg </t>
  </si>
  <si>
    <t>System för aktiv fjädring (5%)</t>
  </si>
  <si>
    <t>Snabbväxlingsfunktion (5%)</t>
  </si>
  <si>
    <t>Vinge (5%)</t>
  </si>
  <si>
    <t>Diffusor (5%)</t>
  </si>
  <si>
    <t>Totala tillägg</t>
  </si>
  <si>
    <t xml:space="preserve">Tävlingsvikt </t>
  </si>
  <si>
    <t>Markfrigång</t>
  </si>
  <si>
    <t>JA / NEJ</t>
  </si>
  <si>
    <t>Ovanstående uppgifter är korrekta intygar på heder och samvete:</t>
  </si>
  <si>
    <t>Ort/datum:</t>
  </si>
  <si>
    <t xml:space="preserve">  Förare:</t>
  </si>
  <si>
    <t>Jag är medveten om att felaktiga uppgifter kan medföra uteslutning och inte enbart uppflyttning i klass.</t>
  </si>
  <si>
    <t>Underskriven vagnsdeklaration skall kunna överlämnas till seriens kontrollant vid första tävling.</t>
  </si>
  <si>
    <t>Webinfo som läggs ut offentligt</t>
  </si>
  <si>
    <t>Startnr</t>
  </si>
  <si>
    <t>Motor</t>
  </si>
  <si>
    <t>Minvikt</t>
  </si>
  <si>
    <t>Klass</t>
  </si>
  <si>
    <t>Tillägg</t>
  </si>
  <si>
    <t>Sportvagn</t>
  </si>
  <si>
    <t>+Aktiv fjädring</t>
  </si>
  <si>
    <t>+Snabbväxling</t>
  </si>
  <si>
    <t>+Vinge</t>
  </si>
  <si>
    <t>+Diffusor</t>
  </si>
  <si>
    <t>Grundeffekt mod. motor (hkr)</t>
  </si>
  <si>
    <t>Maximalt laddtryck (bar)</t>
  </si>
  <si>
    <t>Maximalt Varvtal (rpm)</t>
  </si>
  <si>
    <t>Ej modifierad motor (hela beräkningen görs även när motorn är mod.)</t>
  </si>
  <si>
    <t>Mätt vikt inklusive förare (kg)</t>
  </si>
  <si>
    <t>+Datorsprut</t>
  </si>
  <si>
    <t>+Datorsprut och Överladdning</t>
  </si>
  <si>
    <t>+E85</t>
  </si>
  <si>
    <t>Alt 1</t>
  </si>
  <si>
    <t>Motortillägg</t>
  </si>
  <si>
    <t>testmotor</t>
  </si>
  <si>
    <t>Siames</t>
  </si>
  <si>
    <t>2-Ventil</t>
  </si>
  <si>
    <t>Flerventil</t>
  </si>
  <si>
    <t>En distanskloss med höjden 75 mm går fritt under bilens alla delar exkl hjulen</t>
  </si>
  <si>
    <t>Modifierad eller ej?</t>
  </si>
  <si>
    <t>+E85/Överladd</t>
  </si>
  <si>
    <t>Motorkod/beteckning</t>
  </si>
  <si>
    <t>(ifylles med siffror)</t>
  </si>
  <si>
    <t>ACB123</t>
  </si>
  <si>
    <t>ABCDE012345</t>
  </si>
  <si>
    <t>00</t>
  </si>
  <si>
    <t>SAAB Sonett</t>
  </si>
  <si>
    <t>Insprutning</t>
  </si>
  <si>
    <r>
      <t>Verkligt vikt/effektförhållande</t>
    </r>
    <r>
      <rPr>
        <b/>
        <sz val="10"/>
        <rFont val="Arial"/>
        <family val="2"/>
      </rPr>
      <t>, viktstraff ej medräknade</t>
    </r>
  </si>
  <si>
    <t>Namnförtydligande:</t>
  </si>
  <si>
    <t>Signaturer:</t>
  </si>
  <si>
    <t>KM2:</t>
  </si>
  <si>
    <t>KM3:</t>
  </si>
  <si>
    <t>KM4:</t>
  </si>
  <si>
    <t>KM5:</t>
  </si>
  <si>
    <t>Tävlande</t>
  </si>
  <si>
    <t>Besiktning</t>
  </si>
  <si>
    <t>+Antispinn/ABS</t>
  </si>
  <si>
    <t>KM1:</t>
  </si>
  <si>
    <t>Kontrollvägd (plats/datum)</t>
  </si>
  <si>
    <t>1 spjäll/2 cyl</t>
  </si>
  <si>
    <t>1 spjäll/cyl</t>
  </si>
  <si>
    <t>E85 på Överladdad motor (5%)</t>
  </si>
  <si>
    <t>Ej Modifierad Kategori 1</t>
  </si>
  <si>
    <t>Ej Modifierad Kategori 2</t>
  </si>
  <si>
    <t>Överladdad motor, E85 (5%)</t>
  </si>
  <si>
    <t>Datorstyrt tänd/insprutningssystem, sugmotor (5%)</t>
  </si>
  <si>
    <t>Datorstyrt tänd/insprutningssystem, överladdad motor (10%), E85 (15%)</t>
  </si>
  <si>
    <t>Nej</t>
  </si>
  <si>
    <t>HANS</t>
  </si>
  <si>
    <t>Hybrid</t>
  </si>
  <si>
    <t>FIA-märkning förarklädsel</t>
  </si>
  <si>
    <t>FIA 8856-2000</t>
  </si>
  <si>
    <t>FIA norm 1986</t>
  </si>
  <si>
    <t>Blanding av 8856-2000 &amp; 1986</t>
  </si>
  <si>
    <t>HNRS/FHR (Nackskydd)</t>
  </si>
  <si>
    <r>
      <t xml:space="preserve">VAGNDEKLARATION ROADSPORT 2018 </t>
    </r>
    <r>
      <rPr>
        <b/>
        <sz val="10"/>
        <rFont val="Arial"/>
        <family val="2"/>
      </rPr>
      <t>(enligt SPVM)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</si>
</sst>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K\g"/>
    <numFmt numFmtId="167" formatCode="0\m\m"/>
    <numFmt numFmtId="168" formatCode="0.0\h\k"/>
    <numFmt numFmtId="169" formatCode="0.0\ \h\k"/>
    <numFmt numFmtId="170" formatCode="0.00\ \K\g\/\h\k"/>
    <numFmt numFmtId="171" formatCode="###0\ \K\g"/>
  </numFmts>
  <fonts count="15" x14ac:knownFonts="1">
    <font>
      <sz val="10"/>
      <name val="Arial"/>
      <family val="2"/>
    </font>
    <font>
      <b/>
      <sz val="14"/>
      <name val="Arial"/>
      <family val="2"/>
    </font>
    <font>
      <b/>
      <sz val="10"/>
      <name val="Arial"/>
      <family val="2"/>
    </font>
    <font>
      <b/>
      <sz val="12"/>
      <name val="Arial"/>
      <family val="2"/>
    </font>
    <font>
      <b/>
      <sz val="22"/>
      <name val="Arial"/>
      <family val="2"/>
    </font>
    <font>
      <b/>
      <sz val="24"/>
      <name val="Arial"/>
      <family val="2"/>
    </font>
    <font>
      <sz val="16"/>
      <name val="Arial"/>
      <family val="2"/>
    </font>
    <font>
      <b/>
      <sz val="8"/>
      <color indexed="10"/>
      <name val="Arial"/>
      <family val="2"/>
    </font>
    <font>
      <b/>
      <sz val="14"/>
      <color indexed="81"/>
      <name val="Arial"/>
      <family val="2"/>
    </font>
    <font>
      <sz val="10"/>
      <name val="Arial"/>
      <family val="2"/>
    </font>
    <font>
      <b/>
      <sz val="10"/>
      <color indexed="10"/>
      <name val="Arial"/>
      <family val="2"/>
    </font>
    <font>
      <b/>
      <sz val="10"/>
      <color indexed="22"/>
      <name val="Arial"/>
      <family val="2"/>
    </font>
    <font>
      <sz val="8"/>
      <name val="Arial"/>
      <family val="2"/>
    </font>
    <font>
      <b/>
      <sz val="8"/>
      <name val="Arial"/>
      <family val="2"/>
    </font>
    <font>
      <b/>
      <sz val="26"/>
      <name val="Arial"/>
      <family val="2"/>
    </font>
  </fonts>
  <fills count="11">
    <fill>
      <patternFill patternType="none"/>
    </fill>
    <fill>
      <patternFill patternType="gray125"/>
    </fill>
    <fill>
      <patternFill patternType="solid">
        <fgColor indexed="42"/>
        <bgColor indexed="27"/>
      </patternFill>
    </fill>
    <fill>
      <patternFill patternType="solid">
        <fgColor indexed="9"/>
        <bgColor indexed="26"/>
      </patternFill>
    </fill>
    <fill>
      <patternFill patternType="solid">
        <fgColor indexed="26"/>
        <bgColor indexed="64"/>
      </patternFill>
    </fill>
    <fill>
      <patternFill patternType="solid">
        <fgColor indexed="22"/>
        <bgColor indexed="31"/>
      </patternFill>
    </fill>
    <fill>
      <patternFill patternType="solid">
        <fgColor indexed="42"/>
        <bgColor indexed="31"/>
      </patternFill>
    </fill>
    <fill>
      <patternFill patternType="solid">
        <fgColor indexed="9"/>
        <bgColor indexed="31"/>
      </patternFill>
    </fill>
    <fill>
      <patternFill patternType="solid">
        <fgColor indexed="42"/>
        <bgColor indexed="64"/>
      </patternFill>
    </fill>
    <fill>
      <patternFill patternType="solid">
        <fgColor theme="0" tint="-0.14999847407452621"/>
        <bgColor indexed="31"/>
      </patternFill>
    </fill>
    <fill>
      <patternFill patternType="solid">
        <fgColor theme="0" tint="-0.14999847407452621"/>
        <bgColor indexed="64"/>
      </patternFill>
    </fill>
  </fills>
  <borders count="31">
    <border>
      <left/>
      <right/>
      <top/>
      <bottom/>
      <diagonal/>
    </border>
    <border>
      <left/>
      <right/>
      <top/>
      <bottom style="thin">
        <color indexed="8"/>
      </bottom>
      <diagonal/>
    </border>
    <border>
      <left style="medium">
        <color indexed="10"/>
      </left>
      <right style="medium">
        <color indexed="10"/>
      </right>
      <top style="medium">
        <color indexed="10"/>
      </top>
      <bottom style="medium">
        <color indexed="10"/>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ck">
        <color indexed="23"/>
      </left>
      <right/>
      <top/>
      <bottom/>
      <diagonal/>
    </border>
    <border>
      <left style="thick">
        <color indexed="23"/>
      </left>
      <right/>
      <top style="medium">
        <color indexed="64"/>
      </top>
      <bottom/>
      <diagonal/>
    </border>
    <border>
      <left/>
      <right/>
      <top style="thick">
        <color indexed="8"/>
      </top>
      <bottom/>
      <diagonal/>
    </border>
    <border>
      <left/>
      <right/>
      <top style="thick">
        <color indexed="8"/>
      </top>
      <bottom style="thin">
        <color indexed="8"/>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10"/>
      </right>
      <top/>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2">
    <xf numFmtId="0" fontId="0" fillId="0" borderId="0"/>
    <xf numFmtId="3" fontId="9" fillId="0" borderId="0" applyFill="0" applyBorder="0" applyAlignment="0" applyProtection="0"/>
  </cellStyleXfs>
  <cellXfs count="143">
    <xf numFmtId="0" fontId="0" fillId="0" borderId="0" xfId="0"/>
    <xf numFmtId="0" fontId="1" fillId="0" borderId="1" xfId="0" applyFont="1" applyBorder="1" applyAlignment="1">
      <alignment horizontal="left"/>
    </xf>
    <xf numFmtId="0" fontId="0" fillId="0" borderId="1" xfId="0" applyBorder="1"/>
    <xf numFmtId="0" fontId="2" fillId="0" borderId="1" xfId="0" applyFont="1" applyBorder="1"/>
    <xf numFmtId="0" fontId="3" fillId="0" borderId="1" xfId="0" applyFont="1" applyBorder="1" applyAlignment="1">
      <alignment horizontal="right"/>
    </xf>
    <xf numFmtId="0" fontId="1" fillId="0" borderId="0" xfId="0" applyFont="1"/>
    <xf numFmtId="0" fontId="1" fillId="0" borderId="0" xfId="0" applyFont="1" applyAlignment="1">
      <alignment horizontal="right"/>
    </xf>
    <xf numFmtId="0" fontId="5" fillId="2" borderId="2" xfId="0" applyFont="1" applyFill="1" applyBorder="1" applyAlignment="1" applyProtection="1">
      <alignment horizontal="center"/>
      <protection locked="0"/>
    </xf>
    <xf numFmtId="0" fontId="0" fillId="0" borderId="0" xfId="0" applyBorder="1" applyAlignment="1" applyProtection="1">
      <alignment horizontal="center"/>
      <protection locked="0"/>
    </xf>
    <xf numFmtId="0" fontId="2" fillId="0" borderId="0" xfId="0" applyFont="1" applyFill="1" applyBorder="1" applyAlignment="1" applyProtection="1">
      <alignment horizontal="center"/>
      <protection locked="0"/>
    </xf>
    <xf numFmtId="0" fontId="6" fillId="0" borderId="0" xfId="0" applyFont="1"/>
    <xf numFmtId="0" fontId="2" fillId="0" borderId="0" xfId="0" applyFont="1"/>
    <xf numFmtId="0" fontId="0" fillId="0" borderId="0" xfId="0" applyFont="1"/>
    <xf numFmtId="0" fontId="2" fillId="0" borderId="0" xfId="0" applyFont="1" applyAlignment="1">
      <alignment horizontal="left"/>
    </xf>
    <xf numFmtId="0" fontId="2" fillId="0" borderId="0" xfId="0" applyFont="1" applyAlignment="1">
      <alignment horizontal="right"/>
    </xf>
    <xf numFmtId="0" fontId="0" fillId="0" borderId="0" xfId="0" applyFont="1" applyAlignment="1">
      <alignment horizontal="center"/>
    </xf>
    <xf numFmtId="0" fontId="3" fillId="0" borderId="0" xfId="0" applyFont="1" applyAlignment="1">
      <alignment horizontal="center"/>
    </xf>
    <xf numFmtId="0" fontId="3" fillId="0" borderId="0" xfId="0" applyFont="1"/>
    <xf numFmtId="0" fontId="2" fillId="2" borderId="2" xfId="0" applyFont="1" applyFill="1" applyBorder="1" applyAlignment="1" applyProtection="1">
      <alignment horizontal="center"/>
      <protection locked="0"/>
    </xf>
    <xf numFmtId="0" fontId="2" fillId="0" borderId="0" xfId="0" applyFont="1" applyAlignment="1">
      <alignment horizontal="center"/>
    </xf>
    <xf numFmtId="0" fontId="0" fillId="0" borderId="0" xfId="0" applyFont="1" applyFill="1"/>
    <xf numFmtId="0" fontId="0" fillId="0" borderId="0" xfId="0" applyFill="1"/>
    <xf numFmtId="0" fontId="0" fillId="0" borderId="0" xfId="0" applyFill="1" applyAlignment="1">
      <alignment horizontal="center"/>
    </xf>
    <xf numFmtId="9" fontId="2" fillId="2" borderId="0" xfId="0" applyNumberFormat="1" applyFont="1" applyFill="1" applyBorder="1" applyAlignment="1" applyProtection="1">
      <alignment horizontal="center"/>
      <protection locked="0"/>
    </xf>
    <xf numFmtId="164" fontId="0" fillId="0" borderId="0" xfId="0" applyNumberFormat="1"/>
    <xf numFmtId="0" fontId="0" fillId="0" borderId="0" xfId="0" applyFont="1" applyFill="1" applyAlignment="1">
      <alignment horizontal="left"/>
    </xf>
    <xf numFmtId="165" fontId="2" fillId="0" borderId="0" xfId="1" applyNumberFormat="1" applyFont="1" applyFill="1" applyBorder="1" applyAlignment="1" applyProtection="1">
      <alignment horizontal="center"/>
    </xf>
    <xf numFmtId="164" fontId="2" fillId="0" borderId="0" xfId="0" applyNumberFormat="1" applyFont="1" applyFill="1" applyAlignment="1">
      <alignment horizontal="center"/>
    </xf>
    <xf numFmtId="0" fontId="0" fillId="3" borderId="0" xfId="0" applyFill="1" applyAlignment="1">
      <alignment horizontal="center"/>
    </xf>
    <xf numFmtId="0" fontId="3" fillId="3" borderId="0" xfId="0" applyFont="1" applyFill="1" applyAlignment="1">
      <alignment horizontal="center"/>
    </xf>
    <xf numFmtId="9" fontId="2" fillId="2" borderId="0" xfId="0" applyNumberFormat="1" applyFont="1" applyFill="1" applyAlignment="1" applyProtection="1">
      <alignment horizontal="left"/>
      <protection locked="0"/>
    </xf>
    <xf numFmtId="9" fontId="2" fillId="2" borderId="0" xfId="0" applyNumberFormat="1" applyFont="1" applyFill="1" applyAlignment="1" applyProtection="1">
      <alignment horizontal="center"/>
      <protection locked="0"/>
    </xf>
    <xf numFmtId="0" fontId="0" fillId="0" borderId="0" xfId="0" applyFont="1" applyAlignment="1">
      <alignment horizontal="left"/>
    </xf>
    <xf numFmtId="0" fontId="3" fillId="0" borderId="3" xfId="0" applyFont="1" applyBorder="1" applyAlignment="1">
      <alignment horizontal="center"/>
    </xf>
    <xf numFmtId="0" fontId="3" fillId="0" borderId="4" xfId="0" applyFont="1" applyBorder="1"/>
    <xf numFmtId="0" fontId="3" fillId="0" borderId="0" xfId="0" applyFont="1" applyBorder="1"/>
    <xf numFmtId="0" fontId="0" fillId="4" borderId="5" xfId="0" applyFill="1" applyBorder="1"/>
    <xf numFmtId="0" fontId="0" fillId="4" borderId="6" xfId="0" applyFill="1" applyBorder="1"/>
    <xf numFmtId="0" fontId="2" fillId="4" borderId="0" xfId="0" applyFont="1" applyFill="1" applyBorder="1"/>
    <xf numFmtId="0" fontId="0" fillId="4" borderId="0" xfId="0" applyFill="1" applyBorder="1"/>
    <xf numFmtId="0" fontId="0" fillId="4" borderId="7" xfId="0" applyFill="1" applyBorder="1"/>
    <xf numFmtId="166" fontId="0" fillId="4" borderId="7" xfId="0" applyNumberFormat="1" applyFill="1" applyBorder="1" applyAlignment="1">
      <alignment horizontal="center"/>
    </xf>
    <xf numFmtId="0" fontId="2" fillId="4" borderId="0" xfId="0" applyFont="1" applyFill="1" applyBorder="1" applyAlignment="1">
      <alignment horizontal="center"/>
    </xf>
    <xf numFmtId="167" fontId="0" fillId="4" borderId="0" xfId="0" applyNumberFormat="1" applyFill="1" applyBorder="1" applyAlignment="1">
      <alignment horizontal="center"/>
    </xf>
    <xf numFmtId="0" fontId="2" fillId="4" borderId="7" xfId="0" applyFont="1" applyFill="1" applyBorder="1" applyAlignment="1">
      <alignment horizontal="center"/>
    </xf>
    <xf numFmtId="0" fontId="0" fillId="4" borderId="0" xfId="0" applyFill="1" applyBorder="1" applyAlignment="1">
      <alignment horizontal="center"/>
    </xf>
    <xf numFmtId="0" fontId="0" fillId="4" borderId="0" xfId="0" applyFill="1"/>
    <xf numFmtId="0" fontId="0" fillId="4" borderId="0" xfId="0" applyFill="1" applyBorder="1" applyAlignment="1">
      <alignment vertical="top"/>
    </xf>
    <xf numFmtId="0" fontId="0" fillId="4" borderId="8" xfId="0" applyFill="1" applyBorder="1" applyAlignment="1">
      <alignment vertical="top"/>
    </xf>
    <xf numFmtId="0" fontId="0" fillId="4" borderId="7" xfId="0" applyFill="1" applyBorder="1" applyAlignment="1">
      <alignment vertical="top"/>
    </xf>
    <xf numFmtId="0" fontId="0" fillId="4" borderId="9" xfId="0" applyFill="1" applyBorder="1" applyAlignment="1">
      <alignment vertical="top"/>
    </xf>
    <xf numFmtId="0" fontId="0" fillId="0" borderId="0" xfId="0" quotePrefix="1"/>
    <xf numFmtId="14" fontId="2" fillId="2" borderId="0" xfId="0" applyNumberFormat="1" applyFont="1" applyFill="1" applyAlignment="1" applyProtection="1">
      <alignment horizontal="left"/>
      <protection locked="0"/>
    </xf>
    <xf numFmtId="0" fontId="0" fillId="0" borderId="10" xfId="0" applyBorder="1"/>
    <xf numFmtId="0" fontId="6" fillId="0" borderId="10" xfId="0" applyFont="1" applyBorder="1"/>
    <xf numFmtId="0" fontId="2" fillId="0" borderId="10" xfId="0" applyFont="1" applyBorder="1"/>
    <xf numFmtId="0" fontId="0" fillId="0" borderId="10" xfId="0" applyFont="1" applyBorder="1"/>
    <xf numFmtId="0" fontId="0" fillId="4" borderId="11" xfId="0" applyFill="1" applyBorder="1"/>
    <xf numFmtId="0" fontId="2" fillId="4" borderId="10" xfId="0" applyFont="1" applyFill="1" applyBorder="1" applyAlignment="1">
      <alignment horizontal="center"/>
    </xf>
    <xf numFmtId="0" fontId="0" fillId="4" borderId="10" xfId="0" applyFill="1" applyBorder="1" applyAlignment="1">
      <alignment horizontal="center"/>
    </xf>
    <xf numFmtId="0" fontId="0" fillId="4" borderId="10" xfId="0" applyFill="1" applyBorder="1"/>
    <xf numFmtId="0" fontId="2" fillId="4" borderId="10" xfId="0" applyFont="1" applyFill="1" applyBorder="1"/>
    <xf numFmtId="0" fontId="3" fillId="0" borderId="10" xfId="0" applyFont="1" applyBorder="1"/>
    <xf numFmtId="0" fontId="0" fillId="0" borderId="0" xfId="0" applyAlignment="1">
      <alignment horizontal="center"/>
    </xf>
    <xf numFmtId="0" fontId="9" fillId="0" borderId="0" xfId="0" applyFont="1" applyFill="1" applyBorder="1" applyAlignment="1" applyProtection="1">
      <alignment horizontal="center"/>
      <protection locked="0"/>
    </xf>
    <xf numFmtId="0" fontId="0" fillId="0" borderId="0" xfId="0" applyFont="1" applyFill="1" applyAlignment="1">
      <alignment horizontal="center"/>
    </xf>
    <xf numFmtId="0" fontId="2" fillId="0" borderId="0" xfId="0" applyFont="1" applyFill="1" applyAlignment="1">
      <alignment horizontal="right"/>
    </xf>
    <xf numFmtId="0" fontId="0" fillId="0" borderId="0" xfId="0" applyAlignment="1"/>
    <xf numFmtId="0" fontId="0" fillId="0" borderId="0" xfId="0" applyFont="1" applyFill="1" applyBorder="1" applyAlignment="1"/>
    <xf numFmtId="0" fontId="9" fillId="0" borderId="0" xfId="0" applyFont="1"/>
    <xf numFmtId="168" fontId="2" fillId="5" borderId="0" xfId="0" applyNumberFormat="1" applyFont="1" applyFill="1" applyAlignment="1">
      <alignment horizontal="center"/>
    </xf>
    <xf numFmtId="0" fontId="0" fillId="0" borderId="0" xfId="0" applyFont="1" applyAlignment="1"/>
    <xf numFmtId="0" fontId="3" fillId="0" borderId="4" xfId="0" applyFont="1" applyBorder="1" applyAlignment="1">
      <alignment horizontal="right"/>
    </xf>
    <xf numFmtId="171" fontId="10" fillId="6" borderId="2" xfId="1" applyNumberFormat="1" applyFont="1" applyFill="1" applyBorder="1" applyAlignment="1" applyProtection="1">
      <alignment horizontal="center"/>
    </xf>
    <xf numFmtId="169" fontId="2" fillId="2" borderId="2" xfId="0" applyNumberFormat="1" applyFont="1" applyFill="1" applyBorder="1" applyAlignment="1" applyProtection="1">
      <alignment horizontal="center"/>
      <protection locked="0"/>
    </xf>
    <xf numFmtId="0" fontId="3" fillId="3" borderId="0" xfId="0" applyFont="1" applyFill="1" applyBorder="1" applyAlignment="1">
      <alignment horizontal="center"/>
    </xf>
    <xf numFmtId="0" fontId="11" fillId="0" borderId="0" xfId="0" applyFont="1" applyAlignment="1">
      <alignment horizontal="right"/>
    </xf>
    <xf numFmtId="171" fontId="11" fillId="7" borderId="0" xfId="1" applyNumberFormat="1" applyFont="1" applyFill="1" applyBorder="1" applyAlignment="1" applyProtection="1">
      <alignment horizontal="center"/>
    </xf>
    <xf numFmtId="0" fontId="12" fillId="0" borderId="12" xfId="0" applyFont="1" applyBorder="1" applyAlignment="1">
      <alignment horizontal="right"/>
    </xf>
    <xf numFmtId="0" fontId="13" fillId="8" borderId="13" xfId="0" applyFont="1" applyFill="1" applyBorder="1"/>
    <xf numFmtId="2" fontId="13" fillId="8" borderId="13" xfId="0" applyNumberFormat="1" applyFont="1" applyFill="1" applyBorder="1" applyAlignment="1">
      <alignment horizontal="center"/>
    </xf>
    <xf numFmtId="0" fontId="0" fillId="8" borderId="14" xfId="0" applyFont="1" applyFill="1" applyBorder="1"/>
    <xf numFmtId="0" fontId="0" fillId="8" borderId="15" xfId="0" applyFont="1" applyFill="1" applyBorder="1"/>
    <xf numFmtId="0" fontId="0" fillId="8" borderId="14" xfId="0" applyFill="1" applyBorder="1" applyAlignment="1">
      <alignment horizontal="left" wrapText="1"/>
    </xf>
    <xf numFmtId="0" fontId="0" fillId="8" borderId="14" xfId="0" applyFill="1" applyBorder="1" applyAlignment="1">
      <alignment horizontal="left"/>
    </xf>
    <xf numFmtId="0" fontId="0" fillId="8" borderId="16" xfId="0" applyFont="1" applyFill="1" applyBorder="1"/>
    <xf numFmtId="0" fontId="0" fillId="8" borderId="17" xfId="0" applyFont="1" applyFill="1" applyBorder="1"/>
    <xf numFmtId="0" fontId="0" fillId="8" borderId="18" xfId="0" applyFill="1" applyBorder="1" applyAlignment="1">
      <alignment horizontal="left" wrapText="1"/>
    </xf>
    <xf numFmtId="0" fontId="0" fillId="8" borderId="19" xfId="0" applyFont="1" applyFill="1" applyBorder="1"/>
    <xf numFmtId="0" fontId="0" fillId="8" borderId="18" xfId="0" applyFont="1" applyFill="1" applyBorder="1"/>
    <xf numFmtId="0" fontId="0" fillId="8" borderId="18" xfId="0" applyFill="1" applyBorder="1" applyAlignment="1">
      <alignment horizontal="left"/>
    </xf>
    <xf numFmtId="0" fontId="0" fillId="0" borderId="0" xfId="0" applyFill="1" applyBorder="1" applyAlignment="1">
      <alignment horizontal="left"/>
    </xf>
    <xf numFmtId="0" fontId="0" fillId="0" borderId="0" xfId="0" applyFont="1" applyFill="1" applyBorder="1"/>
    <xf numFmtId="0" fontId="0" fillId="8" borderId="20" xfId="0" applyFill="1" applyBorder="1" applyAlignment="1">
      <alignment horizontal="left"/>
    </xf>
    <xf numFmtId="0" fontId="0" fillId="8" borderId="21" xfId="0" applyFont="1" applyFill="1" applyBorder="1"/>
    <xf numFmtId="0" fontId="0" fillId="8" borderId="20" xfId="0" applyFont="1" applyFill="1" applyBorder="1"/>
    <xf numFmtId="171" fontId="2" fillId="0" borderId="0" xfId="1" applyNumberFormat="1" applyFont="1" applyFill="1" applyBorder="1" applyAlignment="1" applyProtection="1">
      <alignment horizontal="center"/>
    </xf>
    <xf numFmtId="3" fontId="2" fillId="0" borderId="0" xfId="1" applyFont="1" applyFill="1" applyBorder="1" applyAlignment="1" applyProtection="1">
      <alignment horizontal="center"/>
      <protection locked="0"/>
    </xf>
    <xf numFmtId="0" fontId="12" fillId="0" borderId="0" xfId="0" applyFont="1" applyBorder="1" applyAlignment="1">
      <alignment horizontal="right"/>
    </xf>
    <xf numFmtId="0" fontId="13" fillId="0" borderId="0" xfId="0" applyFont="1" applyFill="1" applyBorder="1"/>
    <xf numFmtId="2" fontId="13" fillId="0" borderId="0" xfId="0" applyNumberFormat="1" applyFont="1" applyFill="1" applyBorder="1" applyAlignment="1">
      <alignment horizontal="center"/>
    </xf>
    <xf numFmtId="0" fontId="0" fillId="9" borderId="0" xfId="0" applyFill="1"/>
    <xf numFmtId="0" fontId="0" fillId="9" borderId="0" xfId="0" applyFont="1" applyFill="1"/>
    <xf numFmtId="0" fontId="0" fillId="9" borderId="0" xfId="0" applyFill="1" applyAlignment="1">
      <alignment horizontal="center"/>
    </xf>
    <xf numFmtId="168" fontId="2" fillId="9" borderId="0" xfId="0" applyNumberFormat="1" applyFont="1" applyFill="1" applyAlignment="1">
      <alignment horizontal="center"/>
    </xf>
    <xf numFmtId="0" fontId="0" fillId="9" borderId="0" xfId="0" applyFill="1" applyAlignment="1">
      <alignment horizontal="left"/>
    </xf>
    <xf numFmtId="0" fontId="0" fillId="9" borderId="0" xfId="0" applyFont="1" applyFill="1" applyAlignment="1">
      <alignment horizontal="left"/>
    </xf>
    <xf numFmtId="0" fontId="2" fillId="9" borderId="0" xfId="0" applyFont="1" applyFill="1" applyAlignment="1">
      <alignment horizontal="left"/>
    </xf>
    <xf numFmtId="9" fontId="2" fillId="9" borderId="0" xfId="0" applyNumberFormat="1" applyFont="1" applyFill="1" applyBorder="1" applyAlignment="1">
      <alignment horizontal="center"/>
    </xf>
    <xf numFmtId="171" fontId="2" fillId="9" borderId="0" xfId="1" applyNumberFormat="1" applyFont="1" applyFill="1" applyBorder="1" applyAlignment="1" applyProtection="1">
      <alignment horizontal="center"/>
    </xf>
    <xf numFmtId="0" fontId="14" fillId="2" borderId="1" xfId="0" quotePrefix="1" applyFont="1" applyFill="1" applyBorder="1" applyAlignment="1" applyProtection="1">
      <alignment horizontal="center"/>
      <protection locked="0"/>
    </xf>
    <xf numFmtId="0" fontId="0" fillId="0" borderId="22" xfId="0" applyBorder="1" applyAlignment="1">
      <alignment horizontal="left"/>
    </xf>
    <xf numFmtId="0" fontId="0" fillId="0" borderId="23" xfId="0" applyBorder="1"/>
    <xf numFmtId="0" fontId="0" fillId="0" borderId="24" xfId="0" applyBorder="1"/>
    <xf numFmtId="0" fontId="0" fillId="0" borderId="0" xfId="0" applyAlignment="1"/>
    <xf numFmtId="0" fontId="3" fillId="0" borderId="0" xfId="0" applyFont="1" applyBorder="1" applyAlignment="1">
      <alignment horizontal="center"/>
    </xf>
    <xf numFmtId="0" fontId="0" fillId="0" borderId="0" xfId="0" applyBorder="1"/>
    <xf numFmtId="0" fontId="2" fillId="8" borderId="0" xfId="0" applyFont="1" applyFill="1" applyAlignment="1" applyProtection="1">
      <protection locked="0"/>
    </xf>
    <xf numFmtId="170" fontId="3" fillId="9" borderId="4" xfId="0" applyNumberFormat="1" applyFont="1" applyFill="1" applyBorder="1" applyAlignment="1">
      <alignment horizontal="center"/>
    </xf>
    <xf numFmtId="0" fontId="0" fillId="10" borderId="4" xfId="0" applyFill="1" applyBorder="1" applyAlignment="1"/>
    <xf numFmtId="0" fontId="0" fillId="4" borderId="10" xfId="0" applyFill="1"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10" xfId="0" applyBorder="1" applyAlignment="1">
      <alignment wrapText="1"/>
    </xf>
    <xf numFmtId="0" fontId="0" fillId="0" borderId="0" xfId="0" applyAlignment="1">
      <alignment wrapText="1"/>
    </xf>
    <xf numFmtId="0" fontId="2" fillId="0" borderId="0" xfId="0" applyFont="1" applyBorder="1" applyAlignment="1">
      <alignment horizontal="center"/>
    </xf>
    <xf numFmtId="0" fontId="0" fillId="0" borderId="0" xfId="0" applyAlignment="1"/>
    <xf numFmtId="0" fontId="0" fillId="0" borderId="25" xfId="0" applyBorder="1" applyAlignment="1"/>
    <xf numFmtId="0" fontId="2" fillId="2" borderId="26"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2" fillId="0" borderId="28" xfId="0" applyFont="1" applyBorder="1" applyAlignment="1">
      <alignment horizontal="center"/>
    </xf>
    <xf numFmtId="0" fontId="2" fillId="0" borderId="30" xfId="0" applyFont="1" applyBorder="1" applyAlignment="1">
      <alignment horizontal="center"/>
    </xf>
    <xf numFmtId="0" fontId="2" fillId="0" borderId="29" xfId="0" applyFont="1" applyBorder="1" applyAlignment="1">
      <alignment horizontal="center"/>
    </xf>
    <xf numFmtId="0" fontId="4" fillId="2" borderId="2" xfId="0" applyFont="1" applyFill="1" applyBorder="1" applyAlignment="1" applyProtection="1">
      <protection locked="0"/>
    </xf>
    <xf numFmtId="0" fontId="2" fillId="2" borderId="28" xfId="0" applyFont="1" applyFill="1" applyBorder="1" applyAlignment="1" applyProtection="1">
      <alignment horizontal="left"/>
      <protection locked="0"/>
    </xf>
    <xf numFmtId="0" fontId="2" fillId="2" borderId="30" xfId="0" applyFont="1" applyFill="1" applyBorder="1" applyAlignment="1" applyProtection="1">
      <alignment horizontal="left"/>
      <protection locked="0"/>
    </xf>
    <xf numFmtId="0" fontId="2" fillId="2" borderId="29" xfId="0" applyFont="1" applyFill="1" applyBorder="1" applyAlignment="1" applyProtection="1">
      <alignment horizontal="left"/>
      <protection locked="0"/>
    </xf>
    <xf numFmtId="14" fontId="2" fillId="2" borderId="28" xfId="0" applyNumberFormat="1" applyFont="1" applyFill="1" applyBorder="1" applyAlignment="1" applyProtection="1">
      <alignment horizontal="left"/>
      <protection locked="0"/>
    </xf>
    <xf numFmtId="14" fontId="2" fillId="2" borderId="29" xfId="0" applyNumberFormat="1" applyFont="1" applyFill="1" applyBorder="1" applyAlignment="1" applyProtection="1">
      <alignment horizontal="left"/>
      <protection locked="0"/>
    </xf>
    <xf numFmtId="14" fontId="2" fillId="2" borderId="30" xfId="0" applyNumberFormat="1" applyFont="1" applyFill="1" applyBorder="1" applyAlignment="1" applyProtection="1">
      <alignment horizontal="left"/>
      <protection locked="0"/>
    </xf>
    <xf numFmtId="0" fontId="0" fillId="2" borderId="26" xfId="0" applyFill="1" applyBorder="1" applyAlignment="1" applyProtection="1">
      <alignment horizontal="center"/>
      <protection locked="0"/>
    </xf>
    <xf numFmtId="0" fontId="0" fillId="2" borderId="27" xfId="0" applyFont="1" applyFill="1" applyBorder="1" applyAlignment="1" applyProtection="1">
      <alignment horizontal="center"/>
      <protection locked="0"/>
    </xf>
  </cellXfs>
  <cellStyles count="2">
    <cellStyle name="Comma [0]" xfId="1" builtinId="6"/>
    <cellStyle name="Normal" xfId="0" builtinId="0"/>
  </cellStyles>
  <dxfs count="10">
    <dxf>
      <font>
        <color theme="0"/>
      </font>
      <fill>
        <patternFill>
          <bgColor theme="0"/>
        </patternFill>
      </fill>
      <border>
        <left/>
        <right/>
        <top/>
        <bottom/>
        <vertical/>
        <horizontal/>
      </border>
    </dxf>
    <dxf>
      <font>
        <color theme="0"/>
      </font>
      <fill>
        <patternFill>
          <bgColor theme="0"/>
        </patternFill>
      </fill>
      <border>
        <left/>
        <right/>
        <top/>
        <bottom/>
      </border>
    </dxf>
    <dxf>
      <font>
        <condense val="0"/>
        <extend val="0"/>
        <color indexed="9"/>
      </font>
      <fill>
        <patternFill>
          <bgColor indexed="9"/>
        </patternFill>
      </fill>
      <border>
        <left/>
        <right/>
        <top/>
        <bottom/>
      </border>
    </dxf>
    <dxf>
      <font>
        <color theme="0"/>
      </font>
      <fill>
        <patternFill>
          <bgColor theme="0"/>
        </patternFill>
      </fill>
      <border>
        <left/>
        <right/>
        <top/>
        <bottom/>
      </border>
    </dxf>
    <dxf>
      <font>
        <b/>
        <i val="0"/>
        <condense val="0"/>
        <extend val="0"/>
        <color indexed="10"/>
      </font>
      <fill>
        <patternFill>
          <bgColor indexed="22"/>
        </patternFill>
      </fill>
    </dxf>
    <dxf>
      <font>
        <b/>
        <i val="0"/>
        <condense val="0"/>
        <extend val="0"/>
        <color indexed="17"/>
      </font>
      <fill>
        <patternFill>
          <bgColor indexed="22"/>
        </patternFill>
      </fill>
    </dxf>
    <dxf>
      <font>
        <b/>
        <i val="0"/>
        <condense val="0"/>
        <extend val="0"/>
        <color indexed="8"/>
      </font>
      <fill>
        <patternFill>
          <bgColor indexed="42"/>
        </patternFill>
      </fill>
    </dxf>
    <dxf>
      <font>
        <b/>
        <i val="0"/>
        <condense val="0"/>
        <extend val="0"/>
        <color indexed="10"/>
      </font>
      <fill>
        <patternFill>
          <bgColor indexed="22"/>
        </patternFill>
      </fill>
    </dxf>
    <dxf>
      <font>
        <b/>
        <i val="0"/>
        <condense val="0"/>
        <extend val="0"/>
        <color indexed="17"/>
      </font>
      <fill>
        <patternFill>
          <bgColor indexed="22"/>
        </patternFill>
      </fill>
    </dxf>
    <dxf>
      <font>
        <b/>
        <i val="0"/>
        <condense val="0"/>
        <extend val="0"/>
        <color indexed="17"/>
      </font>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9525</xdr:colOff>
      <xdr:row>0</xdr:row>
      <xdr:rowOff>9525</xdr:rowOff>
    </xdr:to>
    <xdr:pic>
      <xdr:nvPicPr>
        <xdr:cNvPr id="2055" name="_isisStructCtl">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525" cy="9525"/>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1</xdr:row>
      <xdr:rowOff>0</xdr:rowOff>
    </xdr:from>
    <xdr:to>
      <xdr:col>9</xdr:col>
      <xdr:colOff>0</xdr:colOff>
      <xdr:row>9</xdr:row>
      <xdr:rowOff>48683</xdr:rowOff>
    </xdr:to>
    <xdr:pic>
      <xdr:nvPicPr>
        <xdr:cNvPr id="1051" name="Picture 61">
          <a:extLst>
            <a:ext uri="{FF2B5EF4-FFF2-40B4-BE49-F238E27FC236}">
              <a16:creationId xmlns:a16="http://schemas.microsoft.com/office/drawing/2014/main" id="{00000000-0008-0000-0100-00001B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447675"/>
          <a:ext cx="828675" cy="1447800"/>
        </a:xfrm>
        <a:prstGeom prst="rect">
          <a:avLst/>
        </a:prstGeom>
        <a:noFill/>
        <a:ln w="9525">
          <a:noFill/>
          <a:miter lim="800000"/>
          <a:headEnd/>
          <a:tailEnd/>
        </a:ln>
      </xdr:spPr>
    </xdr:pic>
    <xdr:clientData/>
  </xdr:twoCellAnchor>
  <xdr:twoCellAnchor>
    <xdr:from>
      <xdr:col>20</xdr:col>
      <xdr:colOff>190500</xdr:colOff>
      <xdr:row>1</xdr:row>
      <xdr:rowOff>66675</xdr:rowOff>
    </xdr:from>
    <xdr:to>
      <xdr:col>31</xdr:col>
      <xdr:colOff>447675</xdr:colOff>
      <xdr:row>51</xdr:row>
      <xdr:rowOff>47626</xdr:rowOff>
    </xdr:to>
    <xdr:sp macro="" textlink="">
      <xdr:nvSpPr>
        <xdr:cNvPr id="5" name="textruta 4">
          <a:extLst>
            <a:ext uri="{FF2B5EF4-FFF2-40B4-BE49-F238E27FC236}">
              <a16:creationId xmlns:a16="http://schemas.microsoft.com/office/drawing/2014/main" id="{00000000-0008-0000-0100-000005000000}"/>
            </a:ext>
          </a:extLst>
        </xdr:cNvPr>
        <xdr:cNvSpPr txBox="1"/>
      </xdr:nvSpPr>
      <xdr:spPr>
        <a:xfrm>
          <a:off x="7458075" y="304800"/>
          <a:ext cx="6962775" cy="8696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a:solidFill>
                <a:schemeClr val="dk1"/>
              </a:solidFill>
              <a:latin typeface="+mn-lt"/>
              <a:ea typeface="+mn-ea"/>
              <a:cs typeface="+mn-cs"/>
            </a:rPr>
            <a:t>Hur fyller du i Vagndeklarationen</a:t>
          </a:r>
        </a:p>
        <a:p>
          <a:r>
            <a:rPr lang="sv-SE" sz="1100" b="1">
              <a:solidFill>
                <a:schemeClr val="dk1"/>
              </a:solidFill>
              <a:latin typeface="+mn-lt"/>
              <a:ea typeface="+mn-ea"/>
              <a:cs typeface="+mn-cs"/>
            </a:rPr>
            <a:t> </a:t>
          </a:r>
          <a:endParaRPr lang="sv-SE" sz="1100" b="0">
            <a:solidFill>
              <a:schemeClr val="dk1"/>
            </a:solidFill>
            <a:latin typeface="+mn-lt"/>
            <a:ea typeface="+mn-ea"/>
            <a:cs typeface="+mn-cs"/>
          </a:endParaRPr>
        </a:p>
        <a:p>
          <a:r>
            <a:rPr lang="sv-SE" sz="1100">
              <a:solidFill>
                <a:schemeClr val="dk1"/>
              </a:solidFill>
              <a:latin typeface="+mn-lt"/>
              <a:ea typeface="+mn-ea"/>
              <a:cs typeface="+mn-cs"/>
            </a:rPr>
            <a:t>Börja med att fylla i bilens data, Startnummer, regnummer, chassinummer, klass etc</a:t>
          </a:r>
        </a:p>
        <a:p>
          <a:endParaRPr lang="sv-SE" sz="1100">
            <a:solidFill>
              <a:schemeClr val="dk1"/>
            </a:solidFill>
            <a:latin typeface="+mn-lt"/>
            <a:ea typeface="+mn-ea"/>
            <a:cs typeface="+mn-cs"/>
          </a:endParaRPr>
        </a:p>
        <a:p>
          <a:r>
            <a:rPr lang="sv-SE" sz="1100" b="1">
              <a:solidFill>
                <a:schemeClr val="dk1"/>
              </a:solidFill>
              <a:latin typeface="+mn-lt"/>
              <a:ea typeface="+mn-ea"/>
              <a:cs typeface="+mn-cs"/>
            </a:rPr>
            <a:t>1. Grundeffekt</a:t>
          </a:r>
          <a:endParaRPr lang="sv-SE" sz="1100">
            <a:solidFill>
              <a:schemeClr val="dk1"/>
            </a:solidFill>
            <a:latin typeface="+mn-lt"/>
            <a:ea typeface="+mn-ea"/>
            <a:cs typeface="+mn-cs"/>
          </a:endParaRPr>
        </a:p>
        <a:p>
          <a:r>
            <a:rPr lang="sv-SE" sz="1100">
              <a:solidFill>
                <a:schemeClr val="dk1"/>
              </a:solidFill>
              <a:latin typeface="+mn-lt"/>
              <a:ea typeface="+mn-ea"/>
              <a:cs typeface="+mn-cs"/>
            </a:rPr>
            <a:t>För bedömning av grundeffekten börjar du med att välja om motorn är Modifierad eller ej, samt beteckningen</a:t>
          </a:r>
        </a:p>
        <a:p>
          <a:r>
            <a:rPr lang="sv-SE" sz="1100">
              <a:solidFill>
                <a:schemeClr val="dk1"/>
              </a:solidFill>
              <a:latin typeface="+mn-lt"/>
              <a:ea typeface="+mn-ea"/>
              <a:cs typeface="+mn-cs"/>
            </a:rPr>
            <a:t>Beteckningen är den som en omodifierad motor skall kunna kontrolleras emot.</a:t>
          </a:r>
        </a:p>
        <a:p>
          <a:r>
            <a:rPr lang="sv-SE" sz="1100">
              <a:solidFill>
                <a:schemeClr val="dk1"/>
              </a:solidFill>
              <a:latin typeface="+mn-lt"/>
              <a:ea typeface="+mn-ea"/>
              <a:cs typeface="+mn-cs"/>
            </a:rPr>
            <a:t>Även om den är modifierad så behöver du fylla i effekt och tillägg för motorn i omodifierat skick, det finns motorer som ger mer standard än som trimmad enligt beräkning.</a:t>
          </a:r>
        </a:p>
        <a:p>
          <a:r>
            <a:rPr lang="sv-SE" sz="1100">
              <a:solidFill>
                <a:schemeClr val="dk1"/>
              </a:solidFill>
              <a:latin typeface="+mn-lt"/>
              <a:ea typeface="+mn-ea"/>
              <a:cs typeface="+mn-cs"/>
            </a:rPr>
            <a:t>Om motorn är Modifierad så fyller du i Motortyp, etc för att få fram den beräknade effekten</a:t>
          </a:r>
        </a:p>
        <a:p>
          <a:r>
            <a:rPr lang="sv-SE" sz="1100">
              <a:solidFill>
                <a:schemeClr val="dk1"/>
              </a:solidFill>
              <a:latin typeface="+mn-lt"/>
              <a:ea typeface="+mn-ea"/>
              <a:cs typeface="+mn-cs"/>
            </a:rPr>
            <a:t>Varvtalet har tydlig påverkan och är det maximala varvtal innan</a:t>
          </a:r>
          <a:r>
            <a:rPr lang="sv-SE" sz="1100" baseline="0">
              <a:solidFill>
                <a:schemeClr val="dk1"/>
              </a:solidFill>
              <a:latin typeface="+mn-lt"/>
              <a:ea typeface="+mn-ea"/>
              <a:cs typeface="+mn-cs"/>
            </a:rPr>
            <a:t> motorns varvtalsstopp inträder</a:t>
          </a:r>
          <a:r>
            <a:rPr lang="sv-SE" sz="1100">
              <a:solidFill>
                <a:schemeClr val="dk1"/>
              </a:solidFill>
              <a:latin typeface="+mn-lt"/>
              <a:ea typeface="+mn-ea"/>
              <a:cs typeface="+mn-cs"/>
            </a:rPr>
            <a:t>, loggning</a:t>
          </a:r>
          <a:r>
            <a:rPr lang="sv-SE" sz="1100" baseline="0">
              <a:solidFill>
                <a:schemeClr val="dk1"/>
              </a:solidFill>
              <a:latin typeface="+mn-lt"/>
              <a:ea typeface="+mn-ea"/>
              <a:cs typeface="+mn-cs"/>
            </a:rPr>
            <a:t> eller kontroll </a:t>
          </a:r>
          <a:r>
            <a:rPr lang="sv-SE" sz="1100">
              <a:solidFill>
                <a:schemeClr val="dk1"/>
              </a:solidFill>
              <a:latin typeface="+mn-lt"/>
              <a:ea typeface="+mn-ea"/>
              <a:cs typeface="+mn-cs"/>
            </a:rPr>
            <a:t>kan ske. </a:t>
          </a:r>
          <a:r>
            <a:rPr lang="sv-SE" sz="1100" b="1">
              <a:solidFill>
                <a:schemeClr val="dk1"/>
              </a:solidFill>
              <a:latin typeface="+mn-lt"/>
              <a:ea typeface="+mn-ea"/>
              <a:cs typeface="+mn-cs"/>
            </a:rPr>
            <a:t>Var beredd att kunna styrka dina uppgifter.</a:t>
          </a:r>
        </a:p>
        <a:p>
          <a:r>
            <a:rPr lang="sv-SE" sz="1100">
              <a:solidFill>
                <a:schemeClr val="dk1"/>
              </a:solidFill>
              <a:latin typeface="+mn-lt"/>
              <a:ea typeface="+mn-ea"/>
              <a:cs typeface="+mn-cs"/>
            </a:rPr>
            <a:t>Den högsta effekt som uppnås av Modifierad och Omodifierad är den som resten av beräkningarna utgår ifrån.</a:t>
          </a:r>
        </a:p>
        <a:p>
          <a:endParaRPr lang="sv-SE" sz="1100">
            <a:solidFill>
              <a:schemeClr val="dk1"/>
            </a:solidFill>
            <a:latin typeface="+mn-lt"/>
            <a:ea typeface="+mn-ea"/>
            <a:cs typeface="+mn-cs"/>
          </a:endParaRPr>
        </a:p>
        <a:p>
          <a:r>
            <a:rPr lang="sv-SE" sz="1100" b="1">
              <a:solidFill>
                <a:sysClr val="windowText" lastClr="000000"/>
              </a:solidFill>
              <a:latin typeface="+mn-lt"/>
              <a:ea typeface="+mn-ea"/>
              <a:cs typeface="+mn-cs"/>
            </a:rPr>
            <a:t>Utdrag från</a:t>
          </a:r>
          <a:r>
            <a:rPr lang="sv-SE" sz="1100" b="1" baseline="0">
              <a:solidFill>
                <a:sysClr val="windowText" lastClr="000000"/>
              </a:solidFill>
              <a:latin typeface="+mn-lt"/>
              <a:ea typeface="+mn-ea"/>
              <a:cs typeface="+mn-cs"/>
            </a:rPr>
            <a:t>  SBF Tekniska Reglementet:</a:t>
          </a:r>
        </a:p>
        <a:p>
          <a:r>
            <a:rPr lang="en-GB"/>
            <a:t>6.20.1 Ej modifierade motorer För småseriebilar (mindre än 1000 bilar/år) kitcars/amatörbyggd sportvagn och sportvagnar med utbytt motor gäller motorspecifikation och effektintyg från bilfabrikant/betrodd motorbyggare (minst 100 motorer/år) som kan lämna full specifikation, den redovisade specifikationen accepteras då som utgångspunkt för beräkning (T.ex. Cosworth 200hk Duratec, GM Performance LS*). </a:t>
          </a:r>
        </a:p>
        <a:p>
          <a:r>
            <a:rPr lang="en-GB" b="1"/>
            <a:t>6.20.1.1 Kategori 1: </a:t>
          </a:r>
          <a:r>
            <a:rPr lang="en-GB"/>
            <a:t>För de sportvagnar vars motorpaket kan innefattas gäller att; En från luftfilter till katalysator i alla avseenden fabriksstandard N/A motor, diesel motor eller överladdad motor eller fabriksstandard hybrid/ kraftenhet (PU), använder tillverkarens angivna effektuppgift utan ytterligare effekttillägg. Samtliga beskrivna motorpaket skall använda dess fabriksstandard mjuk- och hårdvara till motorstyrsystem. Byte av luftfilter till eftermarknads är tillåtet. SVENSKA BILSPORTFÖRBUNDET Reglemente 2015.10.21 Sidan 23 av 28 © 2016 SVENSKA BILSPORTFÖRBUNDET </a:t>
          </a:r>
          <a:r>
            <a:rPr lang="en-GB" b="1"/>
            <a:t>6.20.1.2 Kategori 2: </a:t>
          </a:r>
          <a:r>
            <a:rPr lang="en-GB"/>
            <a:t>En motor som mellan gasspjäll och avgaspackning helt överensstämmer med en fabriksstandard motor får ha följande tillåtna modifieringar mot ett tillägg på 5 % utan att motorn räknas som modifierad enligt alt. 6.20.2 nedan: Avgassystem inklusive grenrör, omprogrammering/utbyte av motorstyrsystem eller ombestyckning av original förgasare, luftfilter, svänghjul, koppling samt insugningstrattar. För motorer med plenum får rördragning före gasspjäll modifieras. Om man har motor av äldre konstruktion (ej elektroniskt omprogrammerbar) är det tillåtet att byta vikter i fördelaren och vrida den för ändrad tändningspunkt. För turbomotorer gäller att turboenheten, laddluftkylaren och wastegate ska vara fabriksstandard och utan andra effektpåverkande åtgärder, vidare att avgassystemet endast får ändras efter turboaggregatet. För överladdade motorer är tillägget 10 %. </a:t>
          </a:r>
          <a:endParaRPr lang="sv-SE" sz="1100" b="1">
            <a:solidFill>
              <a:schemeClr val="dk1"/>
            </a:solidFill>
            <a:latin typeface="+mn-lt"/>
            <a:ea typeface="+mn-ea"/>
            <a:cs typeface="+mn-cs"/>
          </a:endParaRPr>
        </a:p>
        <a:p>
          <a:endParaRPr lang="sv-SE" sz="1100" b="1">
            <a:solidFill>
              <a:schemeClr val="dk1"/>
            </a:solidFill>
            <a:latin typeface="+mn-lt"/>
            <a:ea typeface="+mn-ea"/>
            <a:cs typeface="+mn-cs"/>
          </a:endParaRPr>
        </a:p>
        <a:p>
          <a:r>
            <a:rPr lang="sv-SE" sz="1100" b="1">
              <a:solidFill>
                <a:schemeClr val="dk1"/>
              </a:solidFill>
              <a:latin typeface="+mn-lt"/>
              <a:ea typeface="+mn-ea"/>
              <a:cs typeface="+mn-cs"/>
            </a:rPr>
            <a:t>2.</a:t>
          </a:r>
          <a:r>
            <a:rPr lang="sv-SE" sz="1100" b="1" baseline="0">
              <a:solidFill>
                <a:schemeClr val="dk1"/>
              </a:solidFill>
              <a:latin typeface="+mn-lt"/>
              <a:ea typeface="+mn-ea"/>
              <a:cs typeface="+mn-cs"/>
            </a:rPr>
            <a:t> </a:t>
          </a:r>
          <a:r>
            <a:rPr lang="sv-SE" sz="1100" b="1">
              <a:solidFill>
                <a:schemeClr val="dk1"/>
              </a:solidFill>
              <a:latin typeface="+mn-lt"/>
              <a:ea typeface="+mn-ea"/>
              <a:cs typeface="+mn-cs"/>
            </a:rPr>
            <a:t>Tillägg </a:t>
          </a:r>
          <a:endParaRPr lang="sv-SE" sz="1100">
            <a:solidFill>
              <a:schemeClr val="dk1"/>
            </a:solidFill>
            <a:latin typeface="+mn-lt"/>
            <a:ea typeface="+mn-ea"/>
            <a:cs typeface="+mn-cs"/>
          </a:endParaRPr>
        </a:p>
        <a:p>
          <a:r>
            <a:rPr lang="sv-SE" sz="1100">
              <a:solidFill>
                <a:schemeClr val="dk1"/>
              </a:solidFill>
              <a:latin typeface="+mn-lt"/>
              <a:ea typeface="+mn-ea"/>
              <a:cs typeface="+mn-cs"/>
            </a:rPr>
            <a:t>Ange procentsatserna i de gröna fälten för de tillägg som gäller din bil</a:t>
          </a:r>
        </a:p>
        <a:p>
          <a:endParaRPr lang="sv-SE" sz="1100" b="1">
            <a:solidFill>
              <a:schemeClr val="dk1"/>
            </a:solidFill>
            <a:latin typeface="+mn-lt"/>
            <a:ea typeface="+mn-ea"/>
            <a:cs typeface="+mn-cs"/>
          </a:endParaRPr>
        </a:p>
        <a:p>
          <a:r>
            <a:rPr lang="sv-SE" sz="1100" b="1">
              <a:solidFill>
                <a:schemeClr val="dk1"/>
              </a:solidFill>
              <a:latin typeface="+mn-lt"/>
              <a:ea typeface="+mn-ea"/>
              <a:cs typeface="+mn-cs"/>
            </a:rPr>
            <a:t>3. Tävlingsvikt </a:t>
          </a:r>
          <a:endParaRPr lang="sv-SE" sz="1100">
            <a:solidFill>
              <a:schemeClr val="dk1"/>
            </a:solidFill>
            <a:latin typeface="+mn-lt"/>
            <a:ea typeface="+mn-ea"/>
            <a:cs typeface="+mn-cs"/>
          </a:endParaRPr>
        </a:p>
        <a:p>
          <a:r>
            <a:rPr lang="sv-SE" sz="1100">
              <a:solidFill>
                <a:schemeClr val="dk1"/>
              </a:solidFill>
              <a:latin typeface="+mn-lt"/>
              <a:ea typeface="+mn-ea"/>
              <a:cs typeface="+mn-cs"/>
            </a:rPr>
            <a:t>1. Ange bilens verkliga vägda tävlingsvikt för att få det verkliga vikt/effektförhållandet under</a:t>
          </a:r>
          <a:r>
            <a:rPr lang="sv-SE" sz="1100" baseline="0">
              <a:solidFill>
                <a:schemeClr val="dk1"/>
              </a:solidFill>
              <a:latin typeface="+mn-lt"/>
              <a:ea typeface="+mn-ea"/>
              <a:cs typeface="+mn-cs"/>
            </a:rPr>
            <a:t> punkt</a:t>
          </a:r>
          <a:r>
            <a:rPr lang="sv-SE" sz="1100" b="1">
              <a:solidFill>
                <a:schemeClr val="dk1"/>
              </a:solidFill>
              <a:latin typeface="+mn-lt"/>
              <a:ea typeface="+mn-ea"/>
              <a:cs typeface="+mn-cs"/>
            </a:rPr>
            <a:t> 5.</a:t>
          </a:r>
        </a:p>
        <a:p>
          <a:endParaRPr lang="sv-SE" sz="1100" b="1">
            <a:solidFill>
              <a:schemeClr val="dk1"/>
            </a:solidFill>
            <a:latin typeface="+mn-lt"/>
            <a:ea typeface="+mn-ea"/>
            <a:cs typeface="+mn-cs"/>
          </a:endParaRPr>
        </a:p>
        <a:p>
          <a:r>
            <a:rPr lang="sv-SE" sz="1100" b="1">
              <a:solidFill>
                <a:schemeClr val="dk1"/>
              </a:solidFill>
              <a:latin typeface="+mn-lt"/>
              <a:ea typeface="+mn-ea"/>
              <a:cs typeface="+mn-cs"/>
            </a:rPr>
            <a:t>4. Markfrigång</a:t>
          </a:r>
          <a:endParaRPr lang="sv-SE" sz="1100">
            <a:solidFill>
              <a:schemeClr val="dk1"/>
            </a:solidFill>
            <a:latin typeface="+mn-lt"/>
            <a:ea typeface="+mn-ea"/>
            <a:cs typeface="+mn-cs"/>
          </a:endParaRPr>
        </a:p>
        <a:p>
          <a:r>
            <a:rPr lang="sv-SE" sz="1100">
              <a:solidFill>
                <a:schemeClr val="dk1"/>
              </a:solidFill>
              <a:latin typeface="+mn-lt"/>
              <a:ea typeface="+mn-ea"/>
              <a:cs typeface="+mn-cs"/>
            </a:rPr>
            <a:t>Verifiera att din bil klarar 75mm frigång</a:t>
          </a:r>
        </a:p>
        <a:p>
          <a:endParaRPr lang="sv-SE" sz="1100">
            <a:solidFill>
              <a:schemeClr val="dk1"/>
            </a:solidFill>
            <a:latin typeface="+mn-lt"/>
            <a:ea typeface="+mn-ea"/>
            <a:cs typeface="+mn-cs"/>
          </a:endParaRPr>
        </a:p>
        <a:p>
          <a:r>
            <a:rPr lang="sv-SE" sz="1100" b="1">
              <a:solidFill>
                <a:schemeClr val="dk1"/>
              </a:solidFill>
              <a:latin typeface="+mn-lt"/>
              <a:ea typeface="+mn-ea"/>
              <a:cs typeface="+mn-cs"/>
            </a:rPr>
            <a:t>5.</a:t>
          </a:r>
          <a:r>
            <a:rPr lang="sv-SE" sz="1100" b="1" baseline="0">
              <a:solidFill>
                <a:schemeClr val="dk1"/>
              </a:solidFill>
              <a:latin typeface="+mn-lt"/>
              <a:ea typeface="+mn-ea"/>
              <a:cs typeface="+mn-cs"/>
            </a:rPr>
            <a:t> </a:t>
          </a:r>
          <a:r>
            <a:rPr lang="sv-SE" sz="1100" b="1">
              <a:solidFill>
                <a:schemeClr val="dk1"/>
              </a:solidFill>
              <a:latin typeface="+mn-lt"/>
              <a:ea typeface="+mn-ea"/>
              <a:cs typeface="+mn-cs"/>
            </a:rPr>
            <a:t>Verkligt vikt/effektförhållande</a:t>
          </a:r>
        </a:p>
        <a:p>
          <a:endParaRPr lang="sv-SE" sz="1100" b="1">
            <a:solidFill>
              <a:schemeClr val="dk1"/>
            </a:solidFill>
            <a:latin typeface="+mn-lt"/>
            <a:ea typeface="+mn-ea"/>
            <a:cs typeface="+mn-cs"/>
          </a:endParaRPr>
        </a:p>
        <a:p>
          <a:r>
            <a:rPr lang="sv-SE" sz="1100" b="1">
              <a:solidFill>
                <a:schemeClr val="dk1"/>
              </a:solidFill>
              <a:latin typeface="+mn-lt"/>
              <a:ea typeface="+mn-ea"/>
              <a:cs typeface="+mn-cs"/>
            </a:rPr>
            <a:t>6.</a:t>
          </a:r>
          <a:r>
            <a:rPr lang="sv-SE" sz="1100" b="1" baseline="0">
              <a:solidFill>
                <a:schemeClr val="dk1"/>
              </a:solidFill>
              <a:latin typeface="+mn-lt"/>
              <a:ea typeface="+mn-ea"/>
              <a:cs typeface="+mn-cs"/>
            </a:rPr>
            <a:t> Välj i listan om ni använder vilken typ av nackskydd ni använder (HNRS/FHR) eller om ni ej använder.</a:t>
          </a:r>
        </a:p>
        <a:p>
          <a:endParaRPr lang="sv-SE" sz="1100" b="1" baseline="0">
            <a:solidFill>
              <a:schemeClr val="dk1"/>
            </a:solidFill>
            <a:latin typeface="+mn-lt"/>
            <a:ea typeface="+mn-ea"/>
            <a:cs typeface="+mn-cs"/>
          </a:endParaRPr>
        </a:p>
        <a:p>
          <a:r>
            <a:rPr lang="sv-SE" sz="1100" b="1" baseline="0">
              <a:solidFill>
                <a:schemeClr val="dk1"/>
              </a:solidFill>
              <a:latin typeface="+mn-lt"/>
              <a:ea typeface="+mn-ea"/>
              <a:cs typeface="+mn-cs"/>
            </a:rPr>
            <a:t>7. Välj i listan vilken norm er förarklädsel uppfyller. </a:t>
          </a:r>
          <a:endParaRPr lang="sv-SE" sz="1100" b="1">
            <a:solidFill>
              <a:schemeClr val="dk1"/>
            </a:solidFill>
            <a:latin typeface="+mn-lt"/>
            <a:ea typeface="+mn-ea"/>
            <a:cs typeface="+mn-cs"/>
          </a:endParaRPr>
        </a:p>
        <a:p>
          <a:endParaRPr lang="sv-SE" sz="1100" b="1">
            <a:solidFill>
              <a:schemeClr val="dk1"/>
            </a:solidFill>
            <a:latin typeface="+mn-lt"/>
            <a:ea typeface="+mn-ea"/>
            <a:cs typeface="+mn-cs"/>
          </a:endParaRPr>
        </a:p>
        <a:p>
          <a:endParaRPr lang="sv-SE" sz="1100" b="1">
            <a:solidFill>
              <a:schemeClr val="dk1"/>
            </a:solidFill>
            <a:latin typeface="+mn-lt"/>
            <a:ea typeface="+mn-ea"/>
            <a:cs typeface="+mn-cs"/>
          </a:endParaRPr>
        </a:p>
        <a:p>
          <a:r>
            <a:rPr lang="sv-SE" sz="1100" b="1">
              <a:solidFill>
                <a:schemeClr val="dk1"/>
              </a:solidFill>
              <a:latin typeface="+mn-lt"/>
              <a:ea typeface="+mn-ea"/>
              <a:cs typeface="+mn-cs"/>
            </a:rPr>
            <a:t>Obs! </a:t>
          </a:r>
          <a:r>
            <a:rPr lang="sv-SE" sz="1100" b="1" baseline="0">
              <a:solidFill>
                <a:schemeClr val="dk1"/>
              </a:solidFill>
              <a:latin typeface="+mn-lt"/>
              <a:ea typeface="+mn-ea"/>
              <a:cs typeface="+mn-cs"/>
            </a:rPr>
            <a:t> </a:t>
          </a:r>
          <a:r>
            <a:rPr lang="sv-SE" sz="1100" b="1">
              <a:solidFill>
                <a:schemeClr val="dk1"/>
              </a:solidFill>
              <a:latin typeface="+mn-lt"/>
              <a:ea typeface="+mn-ea"/>
              <a:cs typeface="+mn-cs"/>
            </a:rPr>
            <a:t>Denna</a:t>
          </a:r>
          <a:r>
            <a:rPr lang="sv-SE" sz="1100" b="1" baseline="0">
              <a:solidFill>
                <a:schemeClr val="dk1"/>
              </a:solidFill>
              <a:latin typeface="+mn-lt"/>
              <a:ea typeface="+mn-ea"/>
              <a:cs typeface="+mn-cs"/>
            </a:rPr>
            <a:t> hjälptext kommer </a:t>
          </a:r>
          <a:r>
            <a:rPr lang="sv-SE" sz="1100" b="1" u="sng" baseline="0">
              <a:solidFill>
                <a:schemeClr val="dk1"/>
              </a:solidFill>
              <a:latin typeface="+mn-lt"/>
              <a:ea typeface="+mn-ea"/>
              <a:cs typeface="+mn-cs"/>
            </a:rPr>
            <a:t>ej</a:t>
          </a:r>
          <a:r>
            <a:rPr lang="sv-SE" sz="1100" b="1" baseline="0">
              <a:solidFill>
                <a:schemeClr val="dk1"/>
              </a:solidFill>
              <a:latin typeface="+mn-lt"/>
              <a:ea typeface="+mn-ea"/>
              <a:cs typeface="+mn-cs"/>
            </a:rPr>
            <a:t> med när vagndeklarationen skrivs ut</a:t>
          </a:r>
          <a:endParaRPr lang="sv-SE" sz="1100" b="1">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2" x14ac:dyDescent="0.25"/>
  <sheetData/>
  <phoneticPr fontId="12" type="noConversion"/>
  <pageMargins left="0.7" right="0.7" top="0.75" bottom="0.75" header="0.3" footer="0.3"/>
  <customProperties>
    <customPr name="_pios_id" r:id="rId1"/>
  </customPropertie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T72"/>
  <sheetViews>
    <sheetView showGridLines="0" tabSelected="1" zoomScale="90" zoomScaleNormal="90" workbookViewId="0">
      <selection activeCell="I32" sqref="I32"/>
    </sheetView>
  </sheetViews>
  <sheetFormatPr defaultRowHeight="13.2" x14ac:dyDescent="0.25"/>
  <cols>
    <col min="1" max="1" width="3.88671875" customWidth="1"/>
    <col min="2" max="2" width="12.33203125" customWidth="1"/>
    <col min="3" max="3" width="11.6640625" customWidth="1"/>
    <col min="4" max="4" width="4.88671875" customWidth="1"/>
    <col min="5" max="5" width="15.109375" customWidth="1"/>
    <col min="6" max="9" width="12.88671875" customWidth="1"/>
    <col min="10" max="10" width="9.6640625" customWidth="1"/>
    <col min="11" max="11" width="9.109375" hidden="1" customWidth="1"/>
    <col min="12" max="12" width="11.109375" hidden="1" customWidth="1"/>
    <col min="13" max="13" width="13.44140625" hidden="1" customWidth="1"/>
    <col min="14" max="20" width="9.109375" hidden="1" customWidth="1"/>
  </cols>
  <sheetData>
    <row r="1" spans="1:19" ht="35.25" customHeight="1" thickBot="1" x14ac:dyDescent="0.65">
      <c r="A1" s="1" t="s">
        <v>103</v>
      </c>
      <c r="B1" s="2"/>
      <c r="C1" s="2"/>
      <c r="D1" s="2"/>
      <c r="E1" s="3"/>
      <c r="F1" s="3"/>
      <c r="G1" s="3"/>
      <c r="H1" s="4" t="s">
        <v>0</v>
      </c>
      <c r="I1" s="110" t="s">
        <v>72</v>
      </c>
      <c r="K1" s="55" t="s">
        <v>1</v>
      </c>
    </row>
    <row r="2" spans="1:19" ht="30.6" thickBot="1" x14ac:dyDescent="0.55000000000000004">
      <c r="A2" s="5" t="s">
        <v>2</v>
      </c>
      <c r="C2" s="134" t="s">
        <v>70</v>
      </c>
      <c r="D2" s="134"/>
      <c r="E2" s="6" t="s">
        <v>3</v>
      </c>
      <c r="F2" s="7" t="s">
        <v>4</v>
      </c>
      <c r="G2" s="8"/>
      <c r="H2" s="9"/>
      <c r="K2" s="53"/>
    </row>
    <row r="3" spans="1:19" ht="10.5" customHeight="1" thickBot="1" x14ac:dyDescent="0.4">
      <c r="A3" s="11"/>
      <c r="B3" s="11"/>
      <c r="C3" s="11"/>
      <c r="D3" s="11"/>
      <c r="E3" s="11"/>
      <c r="F3" s="11"/>
      <c r="G3" s="11"/>
      <c r="H3" s="11"/>
      <c r="I3" s="11"/>
      <c r="J3" s="11"/>
      <c r="K3" s="54"/>
      <c r="L3" s="10"/>
      <c r="M3" s="10"/>
    </row>
    <row r="4" spans="1:19" s="11" customFormat="1" ht="12.75" customHeight="1" thickBot="1" x14ac:dyDescent="0.3">
      <c r="A4" s="13" t="s">
        <v>7</v>
      </c>
      <c r="C4" s="135" t="s">
        <v>73</v>
      </c>
      <c r="D4" s="136"/>
      <c r="E4" s="14" t="s">
        <v>8</v>
      </c>
      <c r="F4" s="135" t="s">
        <v>71</v>
      </c>
      <c r="G4" s="137"/>
      <c r="H4" s="136"/>
      <c r="J4"/>
      <c r="K4" s="55"/>
      <c r="P4"/>
      <c r="Q4" s="69"/>
      <c r="R4" s="69"/>
      <c r="S4" s="69"/>
    </row>
    <row r="5" spans="1:19" ht="12.75" customHeight="1" thickBot="1" x14ac:dyDescent="0.3">
      <c r="K5" s="53" t="s">
        <v>18</v>
      </c>
      <c r="L5" s="63" t="s">
        <v>62</v>
      </c>
      <c r="M5" s="63" t="s">
        <v>63</v>
      </c>
      <c r="N5" s="63" t="s">
        <v>64</v>
      </c>
      <c r="Q5" s="67"/>
      <c r="S5" s="67"/>
    </row>
    <row r="6" spans="1:19" ht="13.8" thickBot="1" x14ac:dyDescent="0.3">
      <c r="A6" s="13" t="s">
        <v>9</v>
      </c>
      <c r="F6" s="138">
        <v>36526</v>
      </c>
      <c r="G6" s="139"/>
      <c r="H6" s="140"/>
      <c r="K6" s="53" t="s">
        <v>87</v>
      </c>
      <c r="L6" s="15">
        <v>10.5</v>
      </c>
      <c r="M6" s="15">
        <v>11.5</v>
      </c>
      <c r="N6" s="15">
        <v>12.5</v>
      </c>
      <c r="Q6" s="71"/>
      <c r="R6" s="69"/>
      <c r="S6" s="68"/>
    </row>
    <row r="7" spans="1:19" ht="6.75" customHeight="1" x14ac:dyDescent="0.25">
      <c r="K7" s="53" t="s">
        <v>88</v>
      </c>
      <c r="L7" s="15">
        <v>11.8</v>
      </c>
      <c r="M7" s="15">
        <v>13.3</v>
      </c>
      <c r="N7" s="15">
        <v>14.3</v>
      </c>
      <c r="Q7" s="67"/>
      <c r="S7" s="67"/>
    </row>
    <row r="8" spans="1:19" ht="15.6" x14ac:dyDescent="0.3">
      <c r="A8" s="16">
        <v>1</v>
      </c>
      <c r="B8" s="17" t="s">
        <v>10</v>
      </c>
      <c r="C8" s="17"/>
      <c r="K8" s="53" t="s">
        <v>74</v>
      </c>
      <c r="L8" s="15">
        <v>11.8</v>
      </c>
      <c r="M8" s="15">
        <v>13.3</v>
      </c>
      <c r="N8" s="15">
        <v>14.3</v>
      </c>
      <c r="R8" s="69"/>
      <c r="S8" s="68"/>
    </row>
    <row r="9" spans="1:19" ht="7.5" customHeight="1" thickBot="1" x14ac:dyDescent="0.35">
      <c r="A9" s="16"/>
      <c r="B9" s="17"/>
      <c r="C9" s="17"/>
      <c r="K9" s="53"/>
      <c r="Q9" s="67"/>
      <c r="S9" s="67"/>
    </row>
    <row r="10" spans="1:19" ht="12.75" customHeight="1" thickBot="1" x14ac:dyDescent="0.3">
      <c r="A10" s="19" t="s">
        <v>12</v>
      </c>
      <c r="B10" s="126" t="s">
        <v>66</v>
      </c>
      <c r="C10" s="127"/>
      <c r="D10" s="128"/>
      <c r="E10" s="129" t="s">
        <v>23</v>
      </c>
      <c r="F10" s="130"/>
      <c r="K10" s="53" t="s">
        <v>4</v>
      </c>
      <c r="L10" s="15">
        <v>3.3</v>
      </c>
      <c r="Q10" s="71"/>
      <c r="R10" s="69"/>
      <c r="S10" s="68"/>
    </row>
    <row r="11" spans="1:19" ht="8.25" customHeight="1" thickBot="1" x14ac:dyDescent="0.35">
      <c r="A11" s="16"/>
      <c r="B11" s="17"/>
      <c r="C11" s="14"/>
      <c r="H11" s="15"/>
      <c r="K11" s="53" t="s">
        <v>5</v>
      </c>
      <c r="L11" s="15">
        <v>5.3</v>
      </c>
      <c r="Q11" s="67"/>
      <c r="S11" s="67"/>
    </row>
    <row r="12" spans="1:19" ht="12.75" customHeight="1" thickBot="1" x14ac:dyDescent="0.35">
      <c r="A12" s="16"/>
      <c r="B12" s="17"/>
      <c r="C12" s="14" t="s">
        <v>68</v>
      </c>
      <c r="E12" s="141" t="s">
        <v>61</v>
      </c>
      <c r="F12" s="142"/>
      <c r="H12" s="15"/>
      <c r="K12" s="53" t="s">
        <v>6</v>
      </c>
      <c r="L12" s="15">
        <v>7.3</v>
      </c>
      <c r="Q12" s="71"/>
      <c r="R12" s="69"/>
      <c r="S12" s="68"/>
    </row>
    <row r="13" spans="1:19" ht="15.6" x14ac:dyDescent="0.3">
      <c r="A13" s="16"/>
      <c r="B13" s="17"/>
      <c r="C13" s="14"/>
      <c r="H13" s="15" t="s">
        <v>11</v>
      </c>
      <c r="K13" s="53"/>
      <c r="N13" s="67"/>
      <c r="Q13" s="67"/>
      <c r="S13" s="67"/>
    </row>
    <row r="14" spans="1:19" ht="13.8" thickBot="1" x14ac:dyDescent="0.3">
      <c r="A14" s="19" t="s">
        <v>15</v>
      </c>
      <c r="B14" s="13" t="s">
        <v>54</v>
      </c>
      <c r="C14" s="13"/>
      <c r="G14" s="15"/>
      <c r="H14" s="63" t="s">
        <v>69</v>
      </c>
      <c r="K14" s="53"/>
      <c r="Q14" s="71"/>
      <c r="R14" s="69"/>
      <c r="S14" s="68"/>
    </row>
    <row r="15" spans="1:19" ht="13.8" thickBot="1" x14ac:dyDescent="0.3">
      <c r="B15" s="20" t="s">
        <v>13</v>
      </c>
      <c r="C15" s="20"/>
      <c r="D15" s="21"/>
      <c r="E15" s="21"/>
      <c r="F15" s="21"/>
      <c r="G15" s="22"/>
      <c r="H15" s="74">
        <v>145</v>
      </c>
      <c r="K15" s="53"/>
      <c r="Q15" s="67"/>
      <c r="S15" s="67"/>
    </row>
    <row r="16" spans="1:19" x14ac:dyDescent="0.25">
      <c r="A16" s="11"/>
      <c r="B16" s="21" t="s">
        <v>92</v>
      </c>
      <c r="C16" s="20"/>
      <c r="D16" s="21"/>
      <c r="E16" s="21"/>
      <c r="F16" s="21"/>
      <c r="G16" s="22"/>
      <c r="H16" s="23"/>
      <c r="K16" s="53"/>
      <c r="Q16" s="71"/>
      <c r="R16" s="69"/>
      <c r="S16" s="68"/>
    </row>
    <row r="17" spans="1:19" x14ac:dyDescent="0.25">
      <c r="A17" s="11"/>
      <c r="B17" s="21" t="s">
        <v>93</v>
      </c>
      <c r="C17" s="20"/>
      <c r="D17" s="21"/>
      <c r="E17" s="21"/>
      <c r="F17" s="21"/>
      <c r="G17" s="22"/>
      <c r="H17" s="23">
        <v>0.05</v>
      </c>
      <c r="K17" s="53"/>
      <c r="Q17" s="67"/>
      <c r="S17" s="67"/>
    </row>
    <row r="18" spans="1:19" x14ac:dyDescent="0.25">
      <c r="A18" s="11"/>
      <c r="B18" s="21" t="s">
        <v>94</v>
      </c>
      <c r="C18" s="20"/>
      <c r="D18" s="21"/>
      <c r="E18" s="21"/>
      <c r="F18" s="21"/>
      <c r="G18" s="22"/>
      <c r="H18" s="23"/>
      <c r="K18" s="53" t="s">
        <v>90</v>
      </c>
      <c r="M18" t="s">
        <v>22</v>
      </c>
      <c r="O18" t="s">
        <v>96</v>
      </c>
      <c r="Q18" s="114" t="s">
        <v>100</v>
      </c>
      <c r="R18" s="69"/>
      <c r="S18" s="68"/>
    </row>
    <row r="19" spans="1:19" ht="12.75" customHeight="1" x14ac:dyDescent="0.25">
      <c r="A19" s="11"/>
      <c r="B19" s="102" t="s">
        <v>14</v>
      </c>
      <c r="C19" s="102"/>
      <c r="D19" s="101"/>
      <c r="E19" s="101"/>
      <c r="F19" s="101"/>
      <c r="G19" s="103"/>
      <c r="H19" s="101"/>
      <c r="I19" s="104">
        <f>$H$15*(1+SUM($H$16:$H$18))</f>
        <v>152.25</v>
      </c>
      <c r="K19" t="s">
        <v>91</v>
      </c>
      <c r="M19" t="s">
        <v>24</v>
      </c>
      <c r="O19" t="s">
        <v>97</v>
      </c>
      <c r="Q19" s="114" t="s">
        <v>99</v>
      </c>
      <c r="S19" s="67"/>
    </row>
    <row r="20" spans="1:19" ht="7.5" customHeight="1" x14ac:dyDescent="0.25">
      <c r="A20" s="11"/>
      <c r="E20" s="15"/>
      <c r="G20" s="12"/>
      <c r="K20" s="53" t="s">
        <v>23</v>
      </c>
      <c r="O20" t="s">
        <v>95</v>
      </c>
      <c r="Q20" s="114" t="s">
        <v>101</v>
      </c>
      <c r="R20" s="69"/>
      <c r="S20" s="67"/>
    </row>
    <row r="21" spans="1:19" x14ac:dyDescent="0.25">
      <c r="A21" s="19" t="s">
        <v>6</v>
      </c>
      <c r="B21" s="11" t="s">
        <v>16</v>
      </c>
      <c r="C21" s="11"/>
      <c r="K21" s="53"/>
      <c r="O21" s="12"/>
      <c r="Q21" s="51" t="s">
        <v>56</v>
      </c>
      <c r="R21" s="12"/>
    </row>
    <row r="22" spans="1:19" s="12" customFormat="1" ht="15" customHeight="1" x14ac:dyDescent="0.25">
      <c r="A22" s="19"/>
      <c r="B22"/>
      <c r="C22" s="19" t="s">
        <v>17</v>
      </c>
      <c r="D22"/>
      <c r="E22" s="19" t="s">
        <v>18</v>
      </c>
      <c r="F22"/>
      <c r="G22" s="19" t="s">
        <v>19</v>
      </c>
      <c r="H22" s="15"/>
      <c r="I22" s="14" t="s">
        <v>20</v>
      </c>
      <c r="J22"/>
      <c r="K22" s="53"/>
      <c r="L22"/>
      <c r="M22"/>
      <c r="N22"/>
      <c r="O22"/>
      <c r="P22"/>
      <c r="Q22" s="51" t="s">
        <v>57</v>
      </c>
      <c r="R22"/>
    </row>
    <row r="23" spans="1:19" ht="13.8" thickBot="1" x14ac:dyDescent="0.3">
      <c r="B23" s="11"/>
      <c r="C23" s="15" t="s">
        <v>21</v>
      </c>
      <c r="H23" s="12"/>
      <c r="I23" s="14"/>
      <c r="K23" s="55" t="s">
        <v>40</v>
      </c>
      <c r="Q23" s="51" t="s">
        <v>84</v>
      </c>
    </row>
    <row r="24" spans="1:19" ht="13.8" thickBot="1" x14ac:dyDescent="0.3">
      <c r="B24" s="12"/>
      <c r="C24" s="18">
        <v>1999</v>
      </c>
      <c r="D24" s="12"/>
      <c r="E24" s="18" t="s">
        <v>64</v>
      </c>
      <c r="G24" s="18" t="s">
        <v>74</v>
      </c>
      <c r="H24" s="15"/>
      <c r="I24" s="14"/>
      <c r="K24" s="57"/>
      <c r="L24" s="36"/>
      <c r="M24" s="36"/>
      <c r="N24" s="36"/>
      <c r="O24" s="36"/>
      <c r="P24" s="37"/>
      <c r="Q24" s="51" t="s">
        <v>47</v>
      </c>
    </row>
    <row r="25" spans="1:19" x14ac:dyDescent="0.25">
      <c r="A25" s="12"/>
      <c r="B25" s="20"/>
      <c r="C25" s="9"/>
      <c r="D25" s="20"/>
      <c r="E25" s="64"/>
      <c r="F25" s="21"/>
      <c r="G25" s="64"/>
      <c r="H25" s="65"/>
      <c r="I25" s="66"/>
      <c r="K25" s="58" t="s">
        <v>41</v>
      </c>
      <c r="L25" s="42" t="s">
        <v>44</v>
      </c>
      <c r="M25" s="42" t="s">
        <v>46</v>
      </c>
      <c r="N25" s="46"/>
      <c r="O25" s="42"/>
      <c r="P25" s="44" t="s">
        <v>43</v>
      </c>
      <c r="Q25" s="51" t="s">
        <v>48</v>
      </c>
    </row>
    <row r="26" spans="1:19" ht="13.8" thickBot="1" x14ac:dyDescent="0.3">
      <c r="A26" s="20"/>
      <c r="C26" s="19" t="s">
        <v>53</v>
      </c>
      <c r="F26" s="19" t="s">
        <v>52</v>
      </c>
      <c r="I26" s="12"/>
      <c r="K26" s="59" t="str">
        <f>I1</f>
        <v>00</v>
      </c>
      <c r="L26" s="45" t="str">
        <f>E2&amp;" "&amp;F2</f>
        <v>Roadsport A</v>
      </c>
      <c r="M26" s="45" t="str">
        <f>C4</f>
        <v>SAAB Sonett</v>
      </c>
      <c r="N26" s="46"/>
      <c r="O26" s="43"/>
      <c r="P26" s="41" t="str">
        <f>TEXT(I44,"# ##0\ K\g")</f>
        <v>649 Kg</v>
      </c>
      <c r="Q26" s="51" t="s">
        <v>49</v>
      </c>
    </row>
    <row r="27" spans="1:19" ht="13.8" thickBot="1" x14ac:dyDescent="0.3">
      <c r="C27" s="18">
        <v>7200</v>
      </c>
      <c r="F27" s="18">
        <v>0</v>
      </c>
      <c r="I27" s="70">
        <f>IF($C$24&gt;0,(HLOOKUP($E$24,$K$5:$N$8,MATCH($G$24,$K$5:$K$8,0),FALSE)*(1+0.6*$F$27)*(($C$27-6900)*0.79+6900)/1000*(($C$24-1100)*0.92+1100)/1000),0)</f>
        <v>196.676050428</v>
      </c>
      <c r="J27" s="12"/>
      <c r="K27" s="60"/>
      <c r="L27" s="39"/>
      <c r="M27" s="39"/>
      <c r="N27" s="39"/>
      <c r="O27" s="39"/>
      <c r="P27" s="40"/>
      <c r="Q27" s="51" t="s">
        <v>50</v>
      </c>
    </row>
    <row r="28" spans="1:19" x14ac:dyDescent="0.25">
      <c r="K28" s="61" t="s">
        <v>42</v>
      </c>
      <c r="L28" s="39"/>
      <c r="M28" s="39"/>
      <c r="N28" s="39"/>
      <c r="O28" s="38" t="s">
        <v>45</v>
      </c>
      <c r="P28" s="40"/>
      <c r="Q28" s="51" t="s">
        <v>58</v>
      </c>
    </row>
    <row r="29" spans="1:19" x14ac:dyDescent="0.25">
      <c r="B29" t="s">
        <v>89</v>
      </c>
      <c r="C29" s="12"/>
      <c r="G29" s="15"/>
      <c r="H29" s="23"/>
      <c r="J29" s="24"/>
      <c r="K29" s="120" t="e">
        <f>IF(I32=I19,E10,E10&amp;" "&amp;E12&amp;"&lt;br/&gt;"&amp;C24&amp;"cc, "&amp;E24&amp;", "&amp;G24&amp;"&lt;br/&gt;"&amp;C27&amp;"rpm, "&amp;IF(F27&gt;0,F27&amp;" bar","")&amp;"&lt;br/&gt;")&amp;IF($E$10=$K$18,IF($H$16&gt;0,$Q$21&amp;"&lt;br/&gt;","")&amp;IF($H$17&gt;0,$Q$22&amp;"&lt;br/&gt;","")&amp;IF($H$18&gt;0,$Q$29&amp;"&lt;br/&gt;",""),IF(I19&gt;I30,IF($H$16&gt;0,$Q$21&amp;"&lt;br/&gt;","")&amp;IF($H$17&gt;0,$Q$22&amp;"&lt;br/&gt;","")&amp;IF($H$18&gt;0,$Q$29&amp;"&lt;br/&gt;",""),IF(#REF!&gt;0,$Q$28&amp;"&lt;br/&gt;","")))&amp;"="&amp;TEXT(I32,"000")&amp;"hk"&amp;IF(I32&gt;I30,"&lt;br /&gt;Effekt som EJ Modifierad eftersom den är större","")</f>
        <v>#REF!</v>
      </c>
      <c r="L29" s="121"/>
      <c r="M29" s="121"/>
      <c r="N29" s="121"/>
      <c r="O29" s="47" t="e">
        <f>IF(#REF!&gt;0,$Q$23&amp;"&lt;br/&gt;","")&amp;IF($H$35&gt;0,$Q$24&amp;"&lt;br/&gt;","")&amp;IF($H$36&gt;0,$Q$25&amp;"&lt;br/&gt;","")&amp;IF($H$37&gt;0,$Q$26&amp;"&lt;br/&gt;","")&amp;IF($H$38&gt;0,$Q$27&amp;"&lt;br/&gt;","")&amp;IF(#REF!&gt;0,#REF!&amp;"&lt;br/&gt;","")</f>
        <v>#REF!</v>
      </c>
      <c r="P29" s="49"/>
      <c r="Q29" s="51" t="s">
        <v>67</v>
      </c>
    </row>
    <row r="30" spans="1:19" ht="13.8" thickBot="1" x14ac:dyDescent="0.3">
      <c r="B30" s="105" t="s">
        <v>51</v>
      </c>
      <c r="C30" s="106"/>
      <c r="D30" s="101"/>
      <c r="E30" s="101"/>
      <c r="F30" s="101"/>
      <c r="G30" s="101"/>
      <c r="H30" s="101"/>
      <c r="I30" s="104">
        <f>$I$27*(1+SUM($H$29:$H$29))</f>
        <v>196.676050428</v>
      </c>
      <c r="J30" s="21"/>
      <c r="K30" s="122"/>
      <c r="L30" s="123"/>
      <c r="M30" s="123"/>
      <c r="N30" s="123"/>
      <c r="O30" s="48"/>
      <c r="P30" s="50"/>
    </row>
    <row r="31" spans="1:19" ht="9.75" customHeight="1" x14ac:dyDescent="0.3">
      <c r="B31" s="25"/>
      <c r="C31" s="25"/>
      <c r="D31" s="21"/>
      <c r="E31" s="21"/>
      <c r="F31" s="21"/>
      <c r="G31" s="21"/>
      <c r="H31" s="21"/>
      <c r="I31" s="26"/>
      <c r="K31" s="124"/>
      <c r="L31" s="125"/>
      <c r="M31" s="125"/>
      <c r="N31" s="125"/>
      <c r="O31" s="17" t="s">
        <v>60</v>
      </c>
      <c r="P31" s="17"/>
    </row>
    <row r="32" spans="1:19" x14ac:dyDescent="0.25">
      <c r="A32" s="21"/>
      <c r="B32" s="107" t="s">
        <v>25</v>
      </c>
      <c r="C32" s="105"/>
      <c r="D32" s="101"/>
      <c r="E32" s="101"/>
      <c r="F32" s="101"/>
      <c r="G32" s="103"/>
      <c r="H32" s="101"/>
      <c r="I32" s="104">
        <f>IF(OR($E$10=$K$19,$E$10=$K$18),$I$19,MAX($I$19,$I$30))</f>
        <v>196.676050428</v>
      </c>
      <c r="K32" s="124"/>
      <c r="L32" s="125"/>
      <c r="M32" s="125"/>
      <c r="N32" s="125"/>
      <c r="O32" t="e">
        <f>IF($E$10=$K$18,IF($H$16&gt;0,$Q$21&amp;"&lt;br/&gt;","")&amp;IF($H$17&gt;0,$Q$22&amp;"&lt;br/&gt;",""),IF(I19&gt;I30,IF($H$16&gt;0,$Q$21&amp;"&lt;br/&gt;","")&amp;IF($H$17&gt;0,$Q$22&amp;"&lt;br/&gt;",""),IF(#REF!&gt;0,$Q$28&amp;"&lt;br/&gt;","")&amp;IF($H$29&gt;0,$Q$29&amp;"&lt;br/&gt;","")))</f>
        <v>#REF!</v>
      </c>
      <c r="P32" s="12"/>
    </row>
    <row r="33" spans="1:19" ht="9.75" customHeight="1" x14ac:dyDescent="0.25">
      <c r="G33" s="15"/>
      <c r="I33" s="27"/>
      <c r="K33" s="56"/>
      <c r="L33" s="12"/>
      <c r="M33" s="12"/>
      <c r="N33" s="12"/>
      <c r="O33" s="12"/>
      <c r="P33" s="12"/>
    </row>
    <row r="34" spans="1:19" ht="15.75" customHeight="1" x14ac:dyDescent="0.3">
      <c r="A34" s="16">
        <v>2</v>
      </c>
      <c r="B34" s="17" t="s">
        <v>26</v>
      </c>
      <c r="C34" s="17"/>
      <c r="K34" s="62"/>
      <c r="L34" s="17"/>
      <c r="M34" s="17"/>
      <c r="N34" s="17"/>
      <c r="O34" s="17"/>
      <c r="P34" s="17"/>
    </row>
    <row r="35" spans="1:19" x14ac:dyDescent="0.25">
      <c r="B35" t="s">
        <v>27</v>
      </c>
      <c r="G35" s="15"/>
      <c r="H35" s="23"/>
      <c r="K35" s="56"/>
      <c r="L35" s="12"/>
      <c r="M35" s="12"/>
      <c r="N35" s="12"/>
      <c r="O35" s="12"/>
      <c r="P35" s="12"/>
    </row>
    <row r="36" spans="1:19" x14ac:dyDescent="0.25">
      <c r="B36" t="s">
        <v>28</v>
      </c>
      <c r="G36" s="15"/>
      <c r="H36" s="23"/>
      <c r="K36" s="56"/>
      <c r="L36" s="12"/>
      <c r="M36" s="12"/>
      <c r="N36" s="12"/>
      <c r="O36" s="12"/>
      <c r="P36" s="12"/>
    </row>
    <row r="37" spans="1:19" x14ac:dyDescent="0.25">
      <c r="B37" t="s">
        <v>29</v>
      </c>
      <c r="G37" s="15"/>
      <c r="H37" s="23"/>
      <c r="K37" s="56"/>
    </row>
    <row r="38" spans="1:19" x14ac:dyDescent="0.25">
      <c r="B38" t="s">
        <v>30</v>
      </c>
      <c r="G38" s="15"/>
      <c r="H38" s="23"/>
      <c r="K38" s="56"/>
    </row>
    <row r="39" spans="1:19" x14ac:dyDescent="0.25">
      <c r="B39" s="101" t="s">
        <v>31</v>
      </c>
      <c r="C39" s="101"/>
      <c r="D39" s="101"/>
      <c r="E39" s="101"/>
      <c r="F39" s="101"/>
      <c r="G39" s="101"/>
      <c r="H39" s="101"/>
      <c r="I39" s="108">
        <f>SUM(H35:H38)</f>
        <v>0</v>
      </c>
      <c r="K39" s="56"/>
    </row>
    <row r="40" spans="1:19" ht="9.75" customHeight="1" x14ac:dyDescent="0.3">
      <c r="K40" s="56"/>
      <c r="L40" s="17"/>
      <c r="M40" s="17"/>
      <c r="N40" s="17"/>
      <c r="O40" s="17"/>
      <c r="P40" s="17"/>
      <c r="Q40" s="17"/>
    </row>
    <row r="41" spans="1:19" ht="15.6" x14ac:dyDescent="0.3">
      <c r="A41" s="16">
        <v>3</v>
      </c>
      <c r="B41" s="17" t="s">
        <v>32</v>
      </c>
      <c r="C41" s="17"/>
      <c r="D41" s="17"/>
      <c r="E41" s="17"/>
      <c r="F41" s="17"/>
      <c r="G41" s="17"/>
      <c r="H41" s="17"/>
      <c r="I41" s="75"/>
      <c r="K41" s="56"/>
      <c r="L41" s="12"/>
      <c r="M41" s="12"/>
      <c r="N41" s="12"/>
      <c r="O41" s="12"/>
      <c r="P41" s="12"/>
      <c r="Q41" s="12"/>
      <c r="R41" s="12"/>
      <c r="S41" s="12"/>
    </row>
    <row r="42" spans="1:19" ht="12.75" customHeight="1" x14ac:dyDescent="0.25">
      <c r="H42" s="76" t="str">
        <f>"Maximalt tillåtet vikttillägg för Roadsport "&amp;$F$2</f>
        <v>Maximalt tillåtet vikttillägg för Roadsport A</v>
      </c>
      <c r="I42" s="77">
        <f>$I$32*VLOOKUP($F$2,$K$10:$L$12,2,FALSE)*0.3</f>
        <v>194.70928992371998</v>
      </c>
    </row>
    <row r="43" spans="1:19" x14ac:dyDescent="0.25">
      <c r="K43" s="56"/>
      <c r="L43" s="12"/>
      <c r="M43" s="12"/>
      <c r="N43" s="12"/>
      <c r="O43" s="12"/>
      <c r="P43" s="12"/>
      <c r="Q43" s="12"/>
      <c r="R43" s="12"/>
      <c r="S43" s="12"/>
    </row>
    <row r="44" spans="1:19" x14ac:dyDescent="0.25">
      <c r="A44" s="15"/>
      <c r="B44" s="12"/>
      <c r="C44" s="12"/>
      <c r="D44" s="12"/>
      <c r="E44" s="12"/>
      <c r="F44" s="12"/>
      <c r="G44" s="14" t="str">
        <f>"Minimivikt för Roadsport "&amp;$F$2</f>
        <v>Minimivikt för Roadsport A</v>
      </c>
      <c r="H44" s="14" t="s">
        <v>59</v>
      </c>
      <c r="I44" s="109">
        <f>($I$32*(1+$I$39))*VLOOKUP($F$2,$K$10:$L$12,2,FALSE)</f>
        <v>649.03096641239995</v>
      </c>
      <c r="K44" s="56"/>
      <c r="L44" s="12"/>
      <c r="M44" s="12"/>
      <c r="N44" s="12"/>
      <c r="O44" s="12"/>
      <c r="P44" s="12"/>
      <c r="Q44" s="12"/>
      <c r="R44" s="12"/>
      <c r="S44" s="12"/>
    </row>
    <row r="45" spans="1:19" ht="7.5" customHeight="1" thickBot="1" x14ac:dyDescent="0.3">
      <c r="A45" s="15"/>
      <c r="B45" s="32"/>
      <c r="C45" s="32"/>
      <c r="D45" s="12"/>
      <c r="E45" s="12"/>
      <c r="F45" s="12"/>
      <c r="G45" s="12"/>
      <c r="H45" s="66"/>
      <c r="I45" s="96"/>
      <c r="J45" s="21"/>
      <c r="K45" s="56"/>
      <c r="L45" s="12"/>
      <c r="M45" s="12"/>
      <c r="N45" s="12"/>
      <c r="O45" s="12"/>
      <c r="P45" s="12"/>
      <c r="Q45" s="12"/>
      <c r="R45" s="12"/>
      <c r="S45" s="12"/>
    </row>
    <row r="46" spans="1:19" s="12" customFormat="1" ht="16.2" thickBot="1" x14ac:dyDescent="0.35">
      <c r="A46" s="15"/>
      <c r="B46" s="11" t="s">
        <v>55</v>
      </c>
      <c r="H46" s="73">
        <v>700</v>
      </c>
      <c r="J46"/>
      <c r="K46" s="56"/>
      <c r="L46" s="17"/>
      <c r="M46" s="17"/>
      <c r="N46" s="17"/>
      <c r="O46" s="17"/>
      <c r="P46" s="17"/>
      <c r="Q46" s="17"/>
      <c r="R46" s="17"/>
      <c r="S46"/>
    </row>
    <row r="47" spans="1:19" s="12" customFormat="1" ht="13.5" customHeight="1" x14ac:dyDescent="0.3">
      <c r="A47" s="15"/>
      <c r="B47" t="s">
        <v>86</v>
      </c>
      <c r="E47" s="30"/>
      <c r="F47" s="31"/>
      <c r="H47" s="97"/>
      <c r="J47"/>
      <c r="K47" s="56"/>
      <c r="L47"/>
      <c r="M47"/>
      <c r="N47"/>
      <c r="O47"/>
      <c r="P47"/>
      <c r="Q47"/>
      <c r="R47"/>
      <c r="S47" s="17"/>
    </row>
    <row r="48" spans="1:19" s="17" customFormat="1" ht="15.6" x14ac:dyDescent="0.3">
      <c r="A48" s="15"/>
      <c r="B48" s="12"/>
      <c r="C48" s="12"/>
      <c r="D48" s="12"/>
      <c r="E48" s="52"/>
      <c r="F48" s="31"/>
      <c r="G48" s="12"/>
      <c r="H48" s="97"/>
      <c r="I48" s="12"/>
      <c r="J48"/>
      <c r="K48" s="56"/>
      <c r="L48" s="12"/>
      <c r="M48" s="12"/>
      <c r="N48" s="12"/>
      <c r="O48" s="12"/>
      <c r="P48" s="12"/>
      <c r="Q48" s="12"/>
      <c r="R48" s="12"/>
      <c r="S48" s="12"/>
    </row>
    <row r="49" spans="1:19" s="12" customFormat="1" ht="16.2" thickBot="1" x14ac:dyDescent="0.35">
      <c r="A49" s="16">
        <v>4</v>
      </c>
      <c r="B49" s="17" t="s">
        <v>33</v>
      </c>
      <c r="C49" s="17"/>
      <c r="D49" s="17"/>
      <c r="E49" s="17"/>
      <c r="F49" s="17"/>
      <c r="G49" s="17"/>
      <c r="H49" s="17"/>
      <c r="I49" s="29"/>
      <c r="J49"/>
      <c r="K49" s="56"/>
    </row>
    <row r="50" spans="1:19" s="12" customFormat="1" ht="13.8" thickBot="1" x14ac:dyDescent="0.3">
      <c r="A50"/>
      <c r="B50" t="s">
        <v>65</v>
      </c>
      <c r="C50"/>
      <c r="D50"/>
      <c r="E50"/>
      <c r="F50"/>
      <c r="G50"/>
      <c r="H50" s="32" t="s">
        <v>34</v>
      </c>
      <c r="I50" s="18" t="s">
        <v>24</v>
      </c>
      <c r="J50"/>
      <c r="K50" s="56"/>
    </row>
    <row r="51" spans="1:19" s="12" customFormat="1" ht="13.8" thickBot="1" x14ac:dyDescent="0.3">
      <c r="A51"/>
      <c r="B51"/>
      <c r="C51"/>
      <c r="D51"/>
      <c r="E51"/>
      <c r="F51"/>
      <c r="G51"/>
      <c r="H51" s="28"/>
      <c r="I51"/>
      <c r="J51"/>
      <c r="K51" s="56"/>
    </row>
    <row r="52" spans="1:19" s="17" customFormat="1" ht="16.8" thickTop="1" thickBot="1" x14ac:dyDescent="0.35">
      <c r="A52" s="33">
        <v>5</v>
      </c>
      <c r="B52" s="34" t="s">
        <v>75</v>
      </c>
      <c r="C52" s="34"/>
      <c r="D52" s="34"/>
      <c r="E52" s="34"/>
      <c r="F52" s="72"/>
      <c r="G52" s="72"/>
      <c r="H52" s="118">
        <f>IF($H$46&gt;1,$H$46/I32,"")</f>
        <v>3.5591522123648653</v>
      </c>
      <c r="I52" s="119"/>
      <c r="J52"/>
      <c r="K52" s="56"/>
      <c r="L52" s="12"/>
      <c r="M52" s="12"/>
      <c r="N52" s="12"/>
      <c r="O52" s="12"/>
      <c r="P52" s="12"/>
      <c r="Q52" s="12"/>
      <c r="R52" s="12"/>
    </row>
    <row r="53" spans="1:19" ht="7.5" customHeight="1" thickTop="1" thickBot="1" x14ac:dyDescent="0.3">
      <c r="K53" s="56"/>
      <c r="L53" s="12"/>
      <c r="M53" s="12"/>
      <c r="N53" s="12"/>
      <c r="O53" s="12"/>
      <c r="P53" s="12"/>
      <c r="Q53" s="12"/>
      <c r="R53" s="12"/>
      <c r="S53" s="12"/>
    </row>
    <row r="54" spans="1:19" ht="16.2" thickBot="1" x14ac:dyDescent="0.35">
      <c r="A54" s="115">
        <v>6</v>
      </c>
      <c r="B54" s="35" t="s">
        <v>102</v>
      </c>
      <c r="F54" s="131" t="s">
        <v>96</v>
      </c>
      <c r="G54" s="132"/>
      <c r="K54" s="56"/>
      <c r="L54" s="12"/>
      <c r="M54" s="12"/>
      <c r="N54" s="12"/>
      <c r="O54" s="12"/>
      <c r="P54" s="12"/>
      <c r="Q54" s="12"/>
      <c r="R54" s="12"/>
      <c r="S54" s="12"/>
    </row>
    <row r="55" spans="1:19" ht="7.5" customHeight="1" thickBot="1" x14ac:dyDescent="0.3">
      <c r="A55" s="116"/>
      <c r="B55" s="116"/>
      <c r="K55" s="56"/>
      <c r="L55" s="12"/>
      <c r="M55" s="12"/>
      <c r="N55" s="12"/>
      <c r="O55" s="12"/>
      <c r="P55" s="12"/>
      <c r="Q55" s="12"/>
      <c r="R55" s="12"/>
      <c r="S55" s="12"/>
    </row>
    <row r="56" spans="1:19" ht="18" customHeight="1" thickBot="1" x14ac:dyDescent="0.35">
      <c r="A56" s="115">
        <v>7</v>
      </c>
      <c r="B56" s="35" t="s">
        <v>98</v>
      </c>
      <c r="F56" s="131" t="s">
        <v>99</v>
      </c>
      <c r="G56" s="133"/>
      <c r="H56" s="132"/>
      <c r="K56" s="56"/>
      <c r="L56" s="12"/>
      <c r="M56" s="12"/>
      <c r="N56" s="12"/>
      <c r="O56" s="12"/>
      <c r="P56" s="12"/>
      <c r="Q56" s="12"/>
      <c r="R56" s="12"/>
      <c r="S56" s="12"/>
    </row>
    <row r="57" spans="1:19" ht="7.5" customHeight="1" x14ac:dyDescent="0.25">
      <c r="K57" s="56"/>
      <c r="L57" s="12"/>
      <c r="M57" s="12"/>
      <c r="N57" s="12"/>
      <c r="O57" s="12"/>
      <c r="P57" s="12"/>
      <c r="Q57" s="12"/>
      <c r="R57" s="12"/>
      <c r="S57" s="12"/>
    </row>
    <row r="58" spans="1:19" ht="7.5" customHeight="1" x14ac:dyDescent="0.25">
      <c r="K58" s="56"/>
      <c r="L58" s="12"/>
      <c r="M58" s="12"/>
      <c r="N58" s="12"/>
      <c r="O58" s="12"/>
      <c r="P58" s="12"/>
      <c r="Q58" s="12"/>
      <c r="R58" s="12"/>
      <c r="S58" s="12"/>
    </row>
    <row r="59" spans="1:19" ht="7.5" customHeight="1" x14ac:dyDescent="0.25">
      <c r="K59" s="56"/>
      <c r="L59" s="12"/>
      <c r="M59" s="12"/>
      <c r="N59" s="12"/>
      <c r="O59" s="12"/>
      <c r="P59" s="12"/>
      <c r="Q59" s="12"/>
      <c r="R59" s="12"/>
      <c r="S59" s="12"/>
    </row>
    <row r="60" spans="1:19" x14ac:dyDescent="0.25">
      <c r="A60" s="12" t="s">
        <v>35</v>
      </c>
      <c r="K60" s="56"/>
      <c r="L60" s="12"/>
      <c r="M60" s="12"/>
      <c r="N60" s="12"/>
      <c r="O60" s="12"/>
      <c r="P60" s="12"/>
      <c r="Q60" s="12"/>
      <c r="R60" s="12"/>
      <c r="S60" s="12"/>
    </row>
    <row r="61" spans="1:19" x14ac:dyDescent="0.25">
      <c r="A61" s="12" t="s">
        <v>36</v>
      </c>
      <c r="B61" s="12"/>
      <c r="C61" s="117"/>
      <c r="D61" s="117"/>
      <c r="E61" s="117"/>
      <c r="F61" s="12" t="s">
        <v>37</v>
      </c>
      <c r="G61" s="117"/>
      <c r="H61" s="117"/>
      <c r="I61" s="117"/>
    </row>
    <row r="62" spans="1:19" ht="13.8" thickBot="1" x14ac:dyDescent="0.3">
      <c r="A62" s="12"/>
      <c r="B62" s="12"/>
      <c r="C62" s="117"/>
      <c r="D62" s="117"/>
      <c r="E62" s="117"/>
      <c r="G62" s="117"/>
      <c r="H62" s="117"/>
      <c r="I62" s="117"/>
    </row>
    <row r="63" spans="1:19" s="12" customFormat="1" ht="20.25" customHeight="1" thickTop="1" x14ac:dyDescent="0.3">
      <c r="A63"/>
      <c r="B63" s="35"/>
      <c r="C63" s="35"/>
      <c r="D63" s="35"/>
      <c r="E63" s="35"/>
      <c r="F63" s="35"/>
      <c r="G63" s="78" t="s">
        <v>76</v>
      </c>
      <c r="H63" s="79"/>
      <c r="I63" s="80"/>
      <c r="J63"/>
      <c r="K63" s="56"/>
      <c r="L63"/>
      <c r="M63"/>
      <c r="N63"/>
      <c r="O63"/>
      <c r="P63"/>
      <c r="Q63"/>
      <c r="R63"/>
    </row>
    <row r="64" spans="1:19" s="12" customFormat="1" ht="9" customHeight="1" x14ac:dyDescent="0.3">
      <c r="B64" s="35"/>
      <c r="C64" s="35"/>
      <c r="D64" s="35"/>
      <c r="E64" s="35"/>
      <c r="F64" s="35"/>
      <c r="G64" s="98"/>
      <c r="H64" s="99"/>
      <c r="I64" s="100"/>
      <c r="J64"/>
      <c r="K64" s="56"/>
      <c r="L64"/>
      <c r="M64"/>
      <c r="N64"/>
      <c r="O64"/>
      <c r="P64"/>
      <c r="Q64"/>
      <c r="R64"/>
      <c r="S64"/>
    </row>
    <row r="65" spans="1:19" ht="17.25" customHeight="1" x14ac:dyDescent="0.25">
      <c r="A65" s="12" t="s">
        <v>38</v>
      </c>
      <c r="K65" s="56"/>
      <c r="L65" s="12"/>
      <c r="M65" s="12"/>
      <c r="N65" s="12"/>
      <c r="O65" s="12"/>
      <c r="P65" s="12"/>
      <c r="Q65" s="12"/>
      <c r="R65" s="12"/>
      <c r="S65" s="12"/>
    </row>
    <row r="66" spans="1:19" x14ac:dyDescent="0.25">
      <c r="A66" s="12" t="s">
        <v>39</v>
      </c>
      <c r="K66" s="56"/>
      <c r="L66" s="12"/>
      <c r="M66" s="12"/>
      <c r="N66" s="12"/>
      <c r="O66" s="12"/>
      <c r="P66" s="12"/>
      <c r="Q66" s="12"/>
      <c r="R66" s="12"/>
      <c r="S66" s="12"/>
    </row>
    <row r="67" spans="1:19" ht="13.8" thickBot="1" x14ac:dyDescent="0.3">
      <c r="A67" s="12"/>
      <c r="K67" s="56"/>
    </row>
    <row r="68" spans="1:19" x14ac:dyDescent="0.25">
      <c r="A68" s="12"/>
      <c r="B68" s="111" t="s">
        <v>77</v>
      </c>
      <c r="C68" s="87" t="s">
        <v>85</v>
      </c>
      <c r="D68" s="86"/>
      <c r="E68" s="83" t="s">
        <v>78</v>
      </c>
      <c r="F68" s="84" t="s">
        <v>79</v>
      </c>
      <c r="G68" s="90" t="s">
        <v>80</v>
      </c>
      <c r="H68" s="93" t="s">
        <v>81</v>
      </c>
      <c r="I68" s="91"/>
      <c r="K68" s="56"/>
    </row>
    <row r="69" spans="1:19" ht="8.25" customHeight="1" thickBot="1" x14ac:dyDescent="0.3">
      <c r="A69" s="12"/>
      <c r="B69" s="112" t="s">
        <v>82</v>
      </c>
      <c r="C69" s="88"/>
      <c r="D69" s="85"/>
      <c r="E69" s="85"/>
      <c r="F69" s="82"/>
      <c r="G69" s="88"/>
      <c r="H69" s="94"/>
      <c r="I69" s="92"/>
      <c r="K69" s="56"/>
    </row>
    <row r="70" spans="1:19" s="12" customFormat="1" x14ac:dyDescent="0.25">
      <c r="A70"/>
      <c r="B70" s="113"/>
      <c r="C70" s="89"/>
      <c r="D70" s="86"/>
      <c r="E70" s="86"/>
      <c r="F70" s="81"/>
      <c r="G70" s="89"/>
      <c r="H70" s="95"/>
      <c r="I70" s="92"/>
      <c r="J70"/>
      <c r="K70" s="56"/>
      <c r="L70"/>
      <c r="M70"/>
      <c r="N70"/>
      <c r="O70"/>
      <c r="P70"/>
      <c r="Q70"/>
      <c r="R70"/>
      <c r="S70"/>
    </row>
    <row r="71" spans="1:19" s="12" customFormat="1" ht="13.8" thickBot="1" x14ac:dyDescent="0.3">
      <c r="A71"/>
      <c r="B71" s="112" t="s">
        <v>83</v>
      </c>
      <c r="C71" s="88"/>
      <c r="D71" s="85"/>
      <c r="E71" s="85"/>
      <c r="F71" s="82"/>
      <c r="G71" s="88"/>
      <c r="H71" s="94"/>
      <c r="I71" s="92"/>
      <c r="J71"/>
      <c r="K71" s="56"/>
      <c r="L71"/>
      <c r="M71"/>
      <c r="N71"/>
      <c r="O71"/>
      <c r="P71"/>
      <c r="Q71"/>
      <c r="R71"/>
      <c r="S71"/>
    </row>
    <row r="72" spans="1:19" s="12" customFormat="1" x14ac:dyDescent="0.25">
      <c r="A72"/>
      <c r="B72"/>
      <c r="C72"/>
      <c r="D72"/>
      <c r="E72"/>
      <c r="F72"/>
      <c r="G72"/>
      <c r="H72"/>
      <c r="I72"/>
      <c r="J72"/>
      <c r="K72" s="56"/>
      <c r="L72"/>
      <c r="M72"/>
      <c r="N72"/>
      <c r="O72"/>
      <c r="P72"/>
      <c r="Q72"/>
      <c r="R72"/>
      <c r="S72"/>
    </row>
  </sheetData>
  <mergeCells count="13">
    <mergeCell ref="C2:D2"/>
    <mergeCell ref="C4:D4"/>
    <mergeCell ref="F4:H4"/>
    <mergeCell ref="F6:H6"/>
    <mergeCell ref="E12:F12"/>
    <mergeCell ref="C61:E62"/>
    <mergeCell ref="G61:I62"/>
    <mergeCell ref="H52:I52"/>
    <mergeCell ref="K29:N32"/>
    <mergeCell ref="B10:D10"/>
    <mergeCell ref="E10:F10"/>
    <mergeCell ref="F54:G54"/>
    <mergeCell ref="F56:H56"/>
  </mergeCells>
  <phoneticPr fontId="7" type="noConversion"/>
  <conditionalFormatting sqref="I42">
    <cfRule type="expression" dxfId="9" priority="7" stopIfTrue="1">
      <formula>AND(I42&gt;=VLOOKUP(#REF!,$P$4:$S$20,2,FALSE),I42&lt;=VLOOKUP(#REF!,$P$4:$S$20,3,FALSE))</formula>
    </cfRule>
  </conditionalFormatting>
  <conditionalFormatting sqref="I44">
    <cfRule type="expression" dxfId="8" priority="10" stopIfTrue="1">
      <formula>AND(I44&gt;=VLOOKUP(#REF!,$P$4:$S$20,2,FALSE),I44&lt;=VLOOKUP(#REF!,$P$4:$S$20,3,FALSE))</formula>
    </cfRule>
    <cfRule type="expression" dxfId="7" priority="11" stopIfTrue="1">
      <formula>"G52&gt;$I$33*5.2+$G$49"</formula>
    </cfRule>
  </conditionalFormatting>
  <conditionalFormatting sqref="H46">
    <cfRule type="expression" dxfId="6" priority="12" stopIfTrue="1">
      <formula>AND(H46&gt;=VLOOKUP(#REF!,$P$4:$S$20,2,FALSE),H46&lt;=VLOOKUP(#REF!,$P$4:$S$20,3,FALSE))</formula>
    </cfRule>
  </conditionalFormatting>
  <conditionalFormatting sqref="I45">
    <cfRule type="expression" dxfId="5" priority="29" stopIfTrue="1">
      <formula>AND(I45&gt;=VLOOKUP(#REF!,$P$4:$S$20,2,FALSE),I45&lt;=VLOOKUP(#REF!,$P$4:$S$20,3,FALSE))</formula>
    </cfRule>
    <cfRule type="expression" dxfId="4" priority="30" stopIfTrue="1">
      <formula>I45&gt;($I$32*5.2+$H$42)</formula>
    </cfRule>
  </conditionalFormatting>
  <conditionalFormatting sqref="A21:J30 B17:B18">
    <cfRule type="expression" dxfId="3" priority="3" stopIfTrue="1">
      <formula>$E$10=$K$18</formula>
    </cfRule>
  </conditionalFormatting>
  <conditionalFormatting sqref="J21:J30">
    <cfRule type="expression" dxfId="2" priority="31" stopIfTrue="1">
      <formula>$D$10=$K$20</formula>
    </cfRule>
  </conditionalFormatting>
  <conditionalFormatting sqref="A21:J30 B16">
    <cfRule type="expression" dxfId="1" priority="2" stopIfTrue="1">
      <formula>$E$10=$K$19</formula>
    </cfRule>
  </conditionalFormatting>
  <conditionalFormatting sqref="B16">
    <cfRule type="expression" dxfId="0" priority="1">
      <formula>$E$10=$K$20</formula>
    </cfRule>
  </conditionalFormatting>
  <dataValidations xWindow="167" yWindow="523" count="11">
    <dataValidation type="list" operator="equal" sqref="I50">
      <formula1>M18:M19</formula1>
      <formula2>0</formula2>
    </dataValidation>
    <dataValidation type="list" allowBlank="1" showInputMessage="1" showErrorMessage="1" prompt="Välj bränslesystem" sqref="G24:G25">
      <formula1>$K$6:$K$8</formula1>
    </dataValidation>
    <dataValidation type="list" allowBlank="1" showInputMessage="1" showErrorMessage="1" prompt="Välj motortyp" sqref="E24:E25">
      <formula1>$L$5:$N$5</formula1>
    </dataValidation>
    <dataValidation type="whole" allowBlank="1" showInputMessage="1" showErrorMessage="1" prompt="Ange motorns volym i kubikcentimeter" sqref="C24:C25">
      <formula1>0</formula1>
      <formula2>10000</formula2>
    </dataValidation>
    <dataValidation type="whole" allowBlank="1" showInputMessage="1" showErrorMessage="1" prompt="Ange maximala varvtalet som skall användas" sqref="C27">
      <formula1>0</formula1>
      <formula2>20000</formula2>
    </dataValidation>
    <dataValidation type="decimal" allowBlank="1" showInputMessage="1" showErrorMessage="1" prompt="Ange maximala laddtrycket som skall användas (övertryck i plenum)_x000a_Sugmotorer anger 0" sqref="F27">
      <formula1>0</formula1>
      <formula2>5</formula2>
    </dataValidation>
    <dataValidation allowBlank="1" showInputMessage="1" showErrorMessage="1" prompt="Beskriv motorns beteckning som den skall kontrolleras mot" sqref="E12:F12"/>
    <dataValidation type="list" showErrorMessage="1" sqref="F2">
      <formula1>$K$10:$K$12</formula1>
    </dataValidation>
    <dataValidation type="list" showErrorMessage="1" sqref="E10:F10">
      <formula1>$K$18:$K$20</formula1>
    </dataValidation>
    <dataValidation type="list" showInputMessage="1" showErrorMessage="1" sqref="F54:G54">
      <formula1>$O$18:$O$20</formula1>
    </dataValidation>
    <dataValidation type="list" showInputMessage="1" showErrorMessage="1" sqref="F56">
      <formula1>$Q$18:$Q$20</formula1>
    </dataValidation>
  </dataValidations>
  <printOptions horizontalCentered="1" verticalCentered="1"/>
  <pageMargins left="0.78749999999999998" right="0.19652777777777777" top="0.2361111111111111" bottom="0.2361111111111111" header="0.51180555555555551" footer="0.51180555555555551"/>
  <pageSetup paperSize="9" scale="87" firstPageNumber="0" orientation="portrait" horizontalDpi="300" verticalDpi="300" r:id="rId1"/>
  <headerFooter alignWithMargins="0"/>
  <customProperties>
    <customPr name="_pios_id" r:id="rId2"/>
  </customPropertie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Vagndeklaration</vt:lpstr>
      <vt:lpstr>Vagndeklaration!Print_Area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Administratör</dc:creator>
  <cp:lastModifiedBy>Martenson Magnus</cp:lastModifiedBy>
  <cp:revision>0</cp:revision>
  <cp:lastPrinted>2016-03-28T22:08:50Z</cp:lastPrinted>
  <dcterms:created xsi:type="dcterms:W3CDTF">2004-10-16T10:03:02Z</dcterms:created>
  <dcterms:modified xsi:type="dcterms:W3CDTF">2018-03-13T18:20:05Z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